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05" windowHeight="9315" tabRatio="675" activeTab="0"/>
  </bookViews>
  <sheets>
    <sheet name="Отопление и ГВС" sheetId="1" r:id="rId1"/>
  </sheets>
  <definedNames>
    <definedName name="_xlnm.Print_Area" localSheetId="0">'Отопление и ГВС'!$A$1:$O$34</definedName>
  </definedNames>
  <calcPr fullCalcOnLoad="1"/>
</workbook>
</file>

<file path=xl/sharedStrings.xml><?xml version="1.0" encoding="utf-8"?>
<sst xmlns="http://schemas.openxmlformats.org/spreadsheetml/2006/main" count="77" uniqueCount="43">
  <si>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</si>
  <si>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</si>
  <si>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</si>
  <si>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</si>
  <si>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</si>
  <si>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</si>
  <si>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</si>
  <si>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</si>
  <si>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</si>
  <si>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</si>
  <si>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</si>
  <si>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</si>
  <si>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</si>
  <si>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Горячее водоснабжение</t>
  </si>
  <si>
    <t>Кол-во человек</t>
  </si>
  <si>
    <t>Норматив потребления куб. м / на 1 человека в месяц</t>
  </si>
  <si>
    <t>Норматив потребления Гк / на 1 человека в месяц</t>
  </si>
  <si>
    <t>куб. м в месяц</t>
  </si>
  <si>
    <t>Гк в месяц</t>
  </si>
  <si>
    <t>Итого ГВС в год:</t>
  </si>
  <si>
    <t>Площадь квартир кв.м.</t>
  </si>
  <si>
    <t>Тепловая нагрузка, ккал/час</t>
  </si>
  <si>
    <t>Норматив потребления Гкалл/на кв.м. (7 месяцев)</t>
  </si>
  <si>
    <t>Тариф с учетом НДС, руб./куб.м</t>
  </si>
  <si>
    <t>Тариф с учетом НДС, руб./Гк</t>
  </si>
  <si>
    <t>Сумма с января по июнь, руб./куб.м</t>
  </si>
  <si>
    <t>Сумма с января по июнь, руб./Гк</t>
  </si>
  <si>
    <t>Всего сумма с января по июнь, руб.</t>
  </si>
  <si>
    <t>Сумма июля по декабрь,  руб./куб.м</t>
  </si>
  <si>
    <t>Сумма июля по декабрь, руб./Гк</t>
  </si>
  <si>
    <t>Всего сумма с июля по декабрь, руб.</t>
  </si>
  <si>
    <t>Норматив потребления Гк /  куб.м в месяц</t>
  </si>
  <si>
    <t>Итого отопление в отопительный период (7 мес.)</t>
  </si>
  <si>
    <t>"Теплоснабжающая организация":</t>
  </si>
  <si>
    <t>"Потребитель":</t>
  </si>
  <si>
    <t>ИТОГО по договору ориентировочно отопление и ГВС</t>
  </si>
  <si>
    <t>ул.Варейкиса, 28</t>
  </si>
  <si>
    <t>Котельная ЮРК</t>
  </si>
  <si>
    <t>М.П.</t>
  </si>
  <si>
    <t>Приложение №1 к  дополнительному соглашению от 11.01.2016г. к договору теплоснабжения №428 от 01.03.2006г.</t>
  </si>
  <si>
    <t>_______________ / С.Н.Тарасов /</t>
  </si>
  <si>
    <t>_____________ / Л.Ю.Ярунин /</t>
  </si>
  <si>
    <t>Исп. А.В.Шишкина, тел.32-83-01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</si>
</sst>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30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2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" fontId="11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view="pageBreakPreview" zoomScale="50" zoomScaleNormal="50" zoomScaleSheetLayoutView="50" zoomScalePageLayoutView="0" workbookViewId="0" topLeftCell="A19">
      <selection activeCell="B31" sqref="B31"/>
    </sheetView>
  </sheetViews>
  <sheetFormatPr defaultColWidth="10.28125" defaultRowHeight="12" outlineLevelCol="1"/>
  <cols>
    <col min="1" max="1" width="11.7109375" style="10" customWidth="1"/>
    <col min="2" max="2" width="46.00390625" style="10" customWidth="1"/>
    <col min="3" max="3" width="33.421875" style="10" customWidth="1"/>
    <col min="4" max="4" width="20.8515625" style="10" customWidth="1"/>
    <col min="5" max="5" width="22.421875" style="10" customWidth="1"/>
    <col min="6" max="6" width="32.421875" style="10" customWidth="1"/>
    <col min="7" max="7" width="32.421875" style="10" hidden="1" customWidth="1" outlineLevel="1"/>
    <col min="8" max="8" width="30.421875" style="10" customWidth="1" collapsed="1"/>
    <col min="9" max="9" width="33.421875" style="10" customWidth="1"/>
    <col min="10" max="10" width="30.7109375" style="10" customWidth="1"/>
    <col min="11" max="11" width="22.7109375" style="10" customWidth="1"/>
    <col min="12" max="12" width="26.00390625" style="10" customWidth="1"/>
    <col min="13" max="13" width="27.7109375" style="10" customWidth="1"/>
    <col min="14" max="14" width="26.7109375" style="10" customWidth="1"/>
    <col min="15" max="15" width="35.421875" style="10" customWidth="1"/>
    <col min="16" max="16" width="20.140625" style="10" customWidth="1"/>
    <col min="17" max="17" width="34.421875" style="10" customWidth="1"/>
    <col min="18" max="16384" width="10.28125" style="10" customWidth="1"/>
  </cols>
  <sheetData>
    <row r="1" spans="1:15" ht="35.25" customHeight="1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0:11" ht="30">
      <c r="J2" s="28" t="s">
        <v>3</v>
      </c>
      <c r="K2" s="11"/>
    </row>
    <row r="3" spans="1:11" ht="102.75" customHeight="1">
      <c r="A3" s="29" t="s">
        <v>0</v>
      </c>
      <c r="B3" s="29" t="s">
        <v>4</v>
      </c>
      <c r="C3" s="29" t="s">
        <v>1</v>
      </c>
      <c r="D3" s="29" t="s">
        <v>21</v>
      </c>
      <c r="E3" s="29" t="s">
        <v>20</v>
      </c>
      <c r="F3" s="29" t="s">
        <v>22</v>
      </c>
      <c r="G3" s="29" t="s">
        <v>5</v>
      </c>
      <c r="H3" s="29" t="s">
        <v>6</v>
      </c>
      <c r="I3" s="29" t="s">
        <v>7</v>
      </c>
      <c r="J3" s="29" t="s">
        <v>8</v>
      </c>
      <c r="K3" s="2"/>
    </row>
    <row r="4" spans="1:11" ht="45.75" customHeight="1">
      <c r="A4" s="30" t="s">
        <v>9</v>
      </c>
      <c r="B4" s="29" t="s">
        <v>36</v>
      </c>
      <c r="C4" s="29" t="s">
        <v>37</v>
      </c>
      <c r="D4" s="31">
        <v>449000</v>
      </c>
      <c r="E4" s="32">
        <v>5752.8</v>
      </c>
      <c r="F4" s="33">
        <v>0.19</v>
      </c>
      <c r="G4" s="32">
        <f>E4*F4/7</f>
        <v>156.1474285714286</v>
      </c>
      <c r="H4" s="32">
        <f>E4*F4/7*4</f>
        <v>624.5897142857144</v>
      </c>
      <c r="I4" s="32">
        <v>1918.68</v>
      </c>
      <c r="J4" s="32">
        <f>H4*I4</f>
        <v>1198387.7930057147</v>
      </c>
      <c r="K4" s="12"/>
    </row>
    <row r="5" spans="1:11" ht="25.5" customHeight="1">
      <c r="A5" s="30"/>
      <c r="B5" s="30" t="s">
        <v>2</v>
      </c>
      <c r="C5" s="30"/>
      <c r="D5" s="30"/>
      <c r="E5" s="32"/>
      <c r="F5" s="30" t="s">
        <v>10</v>
      </c>
      <c r="G5" s="32">
        <f>G4</f>
        <v>156.1474285714286</v>
      </c>
      <c r="H5" s="32">
        <f>H4</f>
        <v>624.5897142857144</v>
      </c>
      <c r="I5" s="30" t="s">
        <v>10</v>
      </c>
      <c r="J5" s="32">
        <f>J4</f>
        <v>1198387.7930057147</v>
      </c>
      <c r="K5" s="12"/>
    </row>
    <row r="6" spans="1:11" ht="21" customHeight="1">
      <c r="A6" s="34"/>
      <c r="B6" s="34"/>
      <c r="C6" s="34"/>
      <c r="D6" s="34"/>
      <c r="E6" s="35"/>
      <c r="F6" s="34"/>
      <c r="G6" s="36"/>
      <c r="H6" s="36"/>
      <c r="I6" s="34"/>
      <c r="J6" s="35"/>
      <c r="K6" s="12"/>
    </row>
    <row r="7" spans="1:11" ht="95.25" customHeight="1">
      <c r="A7" s="29" t="s">
        <v>0</v>
      </c>
      <c r="B7" s="29" t="s">
        <v>4</v>
      </c>
      <c r="C7" s="29" t="s">
        <v>1</v>
      </c>
      <c r="D7" s="29" t="str">
        <f>D3</f>
        <v>Тепловая нагрузка, ккал/час</v>
      </c>
      <c r="E7" s="29" t="str">
        <f>E3</f>
        <v>Площадь квартир кв.м.</v>
      </c>
      <c r="F7" s="29" t="s">
        <v>22</v>
      </c>
      <c r="G7" s="29" t="s">
        <v>5</v>
      </c>
      <c r="H7" s="29" t="s">
        <v>11</v>
      </c>
      <c r="I7" s="29" t="s">
        <v>7</v>
      </c>
      <c r="J7" s="29" t="s">
        <v>12</v>
      </c>
      <c r="K7" s="12"/>
    </row>
    <row r="8" spans="1:11" ht="53.25" customHeight="1">
      <c r="A8" s="30" t="s">
        <v>9</v>
      </c>
      <c r="B8" s="29" t="str">
        <f>B4</f>
        <v>ул.Варейкиса, 28</v>
      </c>
      <c r="C8" s="29" t="str">
        <f>C4</f>
        <v>Котельная ЮРК</v>
      </c>
      <c r="D8" s="31">
        <f>D4</f>
        <v>449000</v>
      </c>
      <c r="E8" s="32">
        <f>E4</f>
        <v>5752.8</v>
      </c>
      <c r="F8" s="33">
        <v>0.19</v>
      </c>
      <c r="G8" s="32">
        <f>E8*F8/7</f>
        <v>156.1474285714286</v>
      </c>
      <c r="H8" s="32">
        <f>E8*F8/7*3</f>
        <v>468.44228571428584</v>
      </c>
      <c r="I8" s="32">
        <v>1981.81</v>
      </c>
      <c r="J8" s="32">
        <f>H8*I8</f>
        <v>928363.6062514288</v>
      </c>
      <c r="K8" s="12"/>
    </row>
    <row r="9" spans="1:11" ht="21" customHeight="1">
      <c r="A9" s="30"/>
      <c r="B9" s="30" t="s">
        <v>2</v>
      </c>
      <c r="C9" s="30"/>
      <c r="D9" s="30"/>
      <c r="E9" s="32"/>
      <c r="F9" s="30" t="s">
        <v>10</v>
      </c>
      <c r="G9" s="32">
        <f>G8</f>
        <v>156.1474285714286</v>
      </c>
      <c r="H9" s="32">
        <f>H8</f>
        <v>468.44228571428584</v>
      </c>
      <c r="I9" s="30" t="s">
        <v>10</v>
      </c>
      <c r="J9" s="32">
        <f>J8</f>
        <v>928363.6062514288</v>
      </c>
      <c r="K9" s="12"/>
    </row>
    <row r="10" spans="1:11" ht="21" customHeight="1">
      <c r="A10" s="34"/>
      <c r="B10" s="34"/>
      <c r="C10" s="34"/>
      <c r="D10" s="34"/>
      <c r="E10" s="35"/>
      <c r="F10" s="34"/>
      <c r="G10" s="35"/>
      <c r="H10" s="35"/>
      <c r="I10" s="34"/>
      <c r="J10" s="35"/>
      <c r="K10" s="12"/>
    </row>
    <row r="11" spans="1:11" ht="30" customHeight="1">
      <c r="A11" s="46" t="s">
        <v>32</v>
      </c>
      <c r="B11" s="46"/>
      <c r="C11" s="46"/>
      <c r="D11" s="39">
        <f>D8</f>
        <v>449000</v>
      </c>
      <c r="E11" s="32">
        <f>E8</f>
        <v>5752.8</v>
      </c>
      <c r="F11" s="33">
        <f>F4</f>
        <v>0.19</v>
      </c>
      <c r="G11" s="32">
        <f>G4</f>
        <v>156.1474285714286</v>
      </c>
      <c r="H11" s="32">
        <f>H5+H9</f>
        <v>1093.0320000000002</v>
      </c>
      <c r="I11" s="30" t="s">
        <v>10</v>
      </c>
      <c r="J11" s="32">
        <f>J5+J9</f>
        <v>2126751.3992571435</v>
      </c>
      <c r="K11" s="12"/>
    </row>
    <row r="12" spans="1:15" ht="30">
      <c r="A12" s="14"/>
      <c r="B12" s="14"/>
      <c r="C12" s="14"/>
      <c r="D12" s="14"/>
      <c r="E12" s="14"/>
      <c r="F12" s="14"/>
      <c r="G12" s="14"/>
      <c r="H12" s="14"/>
      <c r="I12" s="14"/>
      <c r="K12" s="11"/>
      <c r="O12" s="20" t="s">
        <v>13</v>
      </c>
    </row>
    <row r="13" spans="1:16" ht="132.75" customHeight="1">
      <c r="A13" s="1" t="s">
        <v>0</v>
      </c>
      <c r="B13" s="1" t="s">
        <v>4</v>
      </c>
      <c r="C13" s="1" t="s">
        <v>1</v>
      </c>
      <c r="D13" s="1" t="s">
        <v>14</v>
      </c>
      <c r="E13" s="1" t="s">
        <v>15</v>
      </c>
      <c r="F13" s="1" t="s">
        <v>16</v>
      </c>
      <c r="G13" s="1"/>
      <c r="H13" s="1" t="s">
        <v>31</v>
      </c>
      <c r="I13" s="1" t="s">
        <v>17</v>
      </c>
      <c r="J13" s="1" t="s">
        <v>18</v>
      </c>
      <c r="K13" s="1" t="s">
        <v>23</v>
      </c>
      <c r="L13" s="1" t="s">
        <v>24</v>
      </c>
      <c r="M13" s="1" t="s">
        <v>25</v>
      </c>
      <c r="N13" s="1" t="s">
        <v>26</v>
      </c>
      <c r="O13" s="1" t="s">
        <v>27</v>
      </c>
      <c r="P13" s="2"/>
    </row>
    <row r="14" spans="1:16" ht="47.25" customHeight="1">
      <c r="A14" s="3" t="s">
        <v>9</v>
      </c>
      <c r="B14" s="1" t="str">
        <f>B4</f>
        <v>ул.Варейкиса, 28</v>
      </c>
      <c r="C14" s="1" t="str">
        <f>C8</f>
        <v>Котельная ЮРК</v>
      </c>
      <c r="D14" s="15">
        <v>216</v>
      </c>
      <c r="E14" s="6">
        <v>3.55</v>
      </c>
      <c r="F14" s="5">
        <f>E14*H14</f>
        <v>0.213</v>
      </c>
      <c r="G14" s="5"/>
      <c r="H14" s="9">
        <v>0.06</v>
      </c>
      <c r="I14" s="6">
        <f>D14*E14</f>
        <v>766.8</v>
      </c>
      <c r="J14" s="6">
        <f>D14*F14</f>
        <v>46.007999999999996</v>
      </c>
      <c r="K14" s="6">
        <v>20.6</v>
      </c>
      <c r="L14" s="6">
        <v>1918.68</v>
      </c>
      <c r="M14" s="6">
        <f>D14*E14*K14*6</f>
        <v>94776.48</v>
      </c>
      <c r="N14" s="6">
        <f>D14*F14*L14*6</f>
        <v>529647.7766399999</v>
      </c>
      <c r="O14" s="6">
        <f>M14+N14</f>
        <v>624424.2566399999</v>
      </c>
      <c r="P14" s="16"/>
    </row>
    <row r="15" spans="1:16" ht="22.5" customHeight="1">
      <c r="A15" s="3"/>
      <c r="B15" s="3" t="s">
        <v>2</v>
      </c>
      <c r="C15" s="15"/>
      <c r="D15" s="15"/>
      <c r="E15" s="6"/>
      <c r="F15" s="5"/>
      <c r="G15" s="5"/>
      <c r="H15" s="5"/>
      <c r="I15" s="6"/>
      <c r="J15" s="6"/>
      <c r="K15" s="5" t="s">
        <v>10</v>
      </c>
      <c r="L15" s="5" t="s">
        <v>10</v>
      </c>
      <c r="M15" s="6"/>
      <c r="N15" s="6"/>
      <c r="O15" s="6">
        <f>O14</f>
        <v>624424.2566399999</v>
      </c>
      <c r="P15" s="4"/>
    </row>
    <row r="16" spans="1:16" ht="22.5" customHeight="1">
      <c r="A16" s="4"/>
      <c r="B16" s="4"/>
      <c r="C16" s="13"/>
      <c r="D16" s="13"/>
      <c r="E16" s="7"/>
      <c r="F16" s="7"/>
      <c r="G16" s="7"/>
      <c r="H16" s="7"/>
      <c r="I16" s="7"/>
      <c r="J16" s="7"/>
      <c r="K16" s="7"/>
      <c r="L16" s="7"/>
      <c r="M16" s="8"/>
      <c r="N16" s="8"/>
      <c r="O16" s="8"/>
      <c r="P16" s="4"/>
    </row>
    <row r="17" spans="1:16" ht="118.5" customHeight="1">
      <c r="A17" s="1" t="s">
        <v>0</v>
      </c>
      <c r="B17" s="1" t="s">
        <v>4</v>
      </c>
      <c r="C17" s="1" t="s">
        <v>1</v>
      </c>
      <c r="D17" s="1" t="s">
        <v>14</v>
      </c>
      <c r="E17" s="1" t="s">
        <v>15</v>
      </c>
      <c r="F17" s="1" t="s">
        <v>16</v>
      </c>
      <c r="G17" s="1"/>
      <c r="H17" s="1" t="str">
        <f>H13</f>
        <v>Норматив потребления Гк /  куб.м в месяц</v>
      </c>
      <c r="I17" s="1" t="s">
        <v>17</v>
      </c>
      <c r="J17" s="1" t="s">
        <v>18</v>
      </c>
      <c r="K17" s="1" t="s">
        <v>23</v>
      </c>
      <c r="L17" s="1" t="s">
        <v>24</v>
      </c>
      <c r="M17" s="1" t="s">
        <v>28</v>
      </c>
      <c r="N17" s="1" t="s">
        <v>29</v>
      </c>
      <c r="O17" s="1" t="s">
        <v>30</v>
      </c>
      <c r="P17" s="2"/>
    </row>
    <row r="18" spans="1:16" ht="46.5" customHeight="1">
      <c r="A18" s="3" t="s">
        <v>9</v>
      </c>
      <c r="B18" s="1" t="str">
        <f>B14</f>
        <v>ул.Варейкиса, 28</v>
      </c>
      <c r="C18" s="1" t="str">
        <f>C14</f>
        <v>Котельная ЮРК</v>
      </c>
      <c r="D18" s="15">
        <f>D14</f>
        <v>216</v>
      </c>
      <c r="E18" s="6">
        <f>E14</f>
        <v>3.55</v>
      </c>
      <c r="F18" s="5">
        <f>F14</f>
        <v>0.213</v>
      </c>
      <c r="G18" s="5"/>
      <c r="H18" s="1">
        <f>H14</f>
        <v>0.06</v>
      </c>
      <c r="I18" s="6">
        <f>D18*E18</f>
        <v>766.8</v>
      </c>
      <c r="J18" s="6">
        <f>D18*F18</f>
        <v>46.007999999999996</v>
      </c>
      <c r="K18" s="6">
        <v>21.84</v>
      </c>
      <c r="L18" s="6">
        <v>1981.81</v>
      </c>
      <c r="M18" s="6">
        <f>D18*E18*K18*6</f>
        <v>100481.47200000001</v>
      </c>
      <c r="N18" s="6">
        <f>D18*F18*L18*6</f>
        <v>547074.6868799999</v>
      </c>
      <c r="O18" s="6">
        <f>M18+N18</f>
        <v>647556.15888</v>
      </c>
      <c r="P18" s="16"/>
    </row>
    <row r="19" spans="1:16" ht="22.5" customHeight="1">
      <c r="A19" s="43" t="s">
        <v>2</v>
      </c>
      <c r="B19" s="44"/>
      <c r="C19" s="45"/>
      <c r="D19" s="15"/>
      <c r="E19" s="6"/>
      <c r="F19" s="5"/>
      <c r="G19" s="5"/>
      <c r="H19" s="5"/>
      <c r="I19" s="6">
        <f>I18</f>
        <v>766.8</v>
      </c>
      <c r="J19" s="6">
        <f>J18</f>
        <v>46.007999999999996</v>
      </c>
      <c r="K19" s="5" t="s">
        <v>10</v>
      </c>
      <c r="L19" s="5" t="s">
        <v>10</v>
      </c>
      <c r="M19" s="6"/>
      <c r="N19" s="6"/>
      <c r="O19" s="6">
        <f>O18</f>
        <v>647556.15888</v>
      </c>
      <c r="P19" s="4"/>
    </row>
    <row r="20" spans="1:16" ht="22.5" customHeight="1">
      <c r="A20" s="4"/>
      <c r="B20" s="4"/>
      <c r="C20" s="13"/>
      <c r="D20" s="13"/>
      <c r="E20" s="7"/>
      <c r="F20" s="7"/>
      <c r="G20" s="7"/>
      <c r="H20" s="7"/>
      <c r="I20" s="8"/>
      <c r="J20" s="8"/>
      <c r="K20" s="7"/>
      <c r="L20" s="7"/>
      <c r="M20" s="8"/>
      <c r="N20" s="8"/>
      <c r="O20" s="8"/>
      <c r="P20" s="4"/>
    </row>
    <row r="21" spans="1:16" ht="22.5" customHeight="1">
      <c r="A21" s="43" t="s">
        <v>19</v>
      </c>
      <c r="B21" s="44"/>
      <c r="C21" s="45"/>
      <c r="D21" s="15">
        <f>D14</f>
        <v>216</v>
      </c>
      <c r="E21" s="5"/>
      <c r="F21" s="5"/>
      <c r="G21" s="5"/>
      <c r="H21" s="5"/>
      <c r="I21" s="6">
        <f>I19*12</f>
        <v>9201.599999999999</v>
      </c>
      <c r="J21" s="6">
        <f>J19*12</f>
        <v>552.096</v>
      </c>
      <c r="K21" s="5"/>
      <c r="L21" s="5"/>
      <c r="M21" s="6">
        <f>M14+M18</f>
        <v>195257.952</v>
      </c>
      <c r="N21" s="6">
        <f>N14+N18</f>
        <v>1076722.4635199998</v>
      </c>
      <c r="O21" s="6">
        <f>O15+O19</f>
        <v>1271980.4155199998</v>
      </c>
      <c r="P21" s="4"/>
    </row>
    <row r="22" spans="1:12" ht="20.25">
      <c r="A22" s="14"/>
      <c r="B22" s="2"/>
      <c r="C22" s="14"/>
      <c r="D22" s="14"/>
      <c r="E22" s="14"/>
      <c r="F22" s="14"/>
      <c r="G22" s="14"/>
      <c r="H22" s="14"/>
      <c r="I22" s="14"/>
      <c r="J22" s="14"/>
      <c r="L22" s="17"/>
    </row>
    <row r="23" spans="1:15" s="22" customFormat="1" ht="30.75">
      <c r="A23" s="28"/>
      <c r="C23" s="19"/>
      <c r="D23" s="19"/>
      <c r="E23" s="19"/>
      <c r="F23" s="19"/>
      <c r="G23" s="19"/>
      <c r="H23" s="19"/>
      <c r="I23" s="19"/>
      <c r="J23" s="38" t="s">
        <v>35</v>
      </c>
      <c r="O23" s="21">
        <f>J11+O21</f>
        <v>3398731.8147771433</v>
      </c>
    </row>
    <row r="24" spans="1:12" ht="20.25">
      <c r="A24" s="14"/>
      <c r="B24" s="2"/>
      <c r="C24" s="14"/>
      <c r="D24" s="14"/>
      <c r="E24" s="14"/>
      <c r="F24" s="14"/>
      <c r="G24" s="14"/>
      <c r="H24" s="14"/>
      <c r="I24" s="14"/>
      <c r="J24" s="14"/>
      <c r="L24" s="17"/>
    </row>
    <row r="25" spans="1:15" ht="30.75">
      <c r="A25" s="23" t="s">
        <v>33</v>
      </c>
      <c r="K25" s="18"/>
      <c r="L25" s="40" t="s">
        <v>34</v>
      </c>
      <c r="N25" s="25"/>
      <c r="O25" s="25"/>
    </row>
    <row r="26" spans="2:13" s="25" customFormat="1" ht="30.75">
      <c r="B26" s="24"/>
      <c r="I26" s="24"/>
      <c r="J26" s="24"/>
      <c r="L26" s="24"/>
      <c r="M26" s="41"/>
    </row>
    <row r="27" spans="1:13" s="25" customFormat="1" ht="30.75">
      <c r="A27" s="24"/>
      <c r="B27" s="24"/>
      <c r="J27" s="24"/>
      <c r="M27" s="41"/>
    </row>
    <row r="28" spans="1:12" s="25" customFormat="1" ht="30.75">
      <c r="A28" s="23" t="s">
        <v>40</v>
      </c>
      <c r="B28" s="24"/>
      <c r="I28" s="26"/>
      <c r="J28" s="27"/>
      <c r="K28" s="26"/>
      <c r="L28" s="47" t="s">
        <v>41</v>
      </c>
    </row>
    <row r="29" spans="1:12" s="25" customFormat="1" ht="30.75">
      <c r="A29" s="24" t="s">
        <v>38</v>
      </c>
      <c r="B29" s="24"/>
      <c r="F29" s="26"/>
      <c r="G29" s="26"/>
      <c r="H29" s="26"/>
      <c r="I29" s="26"/>
      <c r="J29" s="27"/>
      <c r="L29" s="42" t="s">
        <v>38</v>
      </c>
    </row>
    <row r="32" ht="23.25">
      <c r="A32" s="37"/>
    </row>
    <row r="34" ht="23.25">
      <c r="A34" s="37" t="s">
        <v>42</v>
      </c>
    </row>
  </sheetData>
  <sheetProtection/>
  <mergeCells count="4">
    <mergeCell ref="A21:C21"/>
    <mergeCell ref="A11:C11"/>
    <mergeCell ref="A19:C19"/>
    <mergeCell ref="A1:O1"/>
  </mergeCells>
  <printOptions/>
  <pageMargins left="0.27" right="0.18" top="0.47" bottom="0.55" header="0.5" footer="0.5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Настенька</cp:lastModifiedBy>
  <cp:lastPrinted>2016-01-21T08:01:33Z</cp:lastPrinted>
  <dcterms:created xsi:type="dcterms:W3CDTF">2004-11-06T05:14:19Z</dcterms:created>
  <dcterms:modified xsi:type="dcterms:W3CDTF">2016-01-21T08:01:34Z</dcterms:modified>
  <cp:category/>
  <cp:version/>
  <cp:contentType/>
  <cp:contentStatus/>
</cp:coreProperties>
</file>