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<sst xmlns="http://schemas.openxmlformats.org/spreadsheetml/2006/main" count="100" uniqueCount="44">
  <si>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</si>
  <si>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</si>
  <si>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</si>
  <si>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</si>
  <si>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</si>
  <si>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</si>
  <si>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</si>
  <si>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</si>
  <si>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</si>
  <si>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</si>
  <si>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</si>
  <si>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</si>
  <si>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ул.Ср.Венец 25</t>
  </si>
  <si>
    <t>Котельная 11 кв</t>
  </si>
  <si>
    <t>Итого: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</si>
  <si>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</si>
  <si>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</si>
  <si>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</si>
  <si>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</si>
  <si>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</si>
  <si>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куб.м. / на 1 человека в месяц</t>
  </si>
  <si>
    <t>Норматив потребления Гкалл / на 1 человека в месяц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</si>
  <si>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</si>
  <si>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</si>
  <si>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</si>
  <si>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</si>
  <si>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</si>
  <si>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</si>
  <si>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</si>
  <si>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Сумма с июля по декабрь руб/куб.м.</t>
  </si>
  <si>
    <t>Сумма с июля по декабрь руб/Гкал</t>
  </si>
  <si>
    <t>Сумма с июля по декабрь</t>
  </si>
  <si>
    <t>Итого по договору:</t>
  </si>
  <si>
    <t>"Потребитель":</t>
  </si>
  <si>
    <t>"Теплоснабжающая организация":</t>
  </si>
  <si>
    <t>М.П.</t>
  </si>
  <si>
    <t xml:space="preserve">__________________ / С.В. Стрельников / </t>
  </si>
  <si>
    <t>исп. Шишкина А.В. тел. 32-83-01</t>
  </si>
  <si>
    <t>Потери в сетях Потребителя (1,9%)</t>
  </si>
  <si>
    <t>ИТОГО отопление + потери</t>
  </si>
  <si>
    <t>ИТОГО горячее водоснабжение + потери</t>
  </si>
  <si>
    <t>Потери в сетях Потребителя (6,2%)</t>
  </si>
  <si>
    <t>Приложение №1 к дополнительному соглашению от 11.01.2016г. к договору теплоснабжения № 718 от 03.04.2014г.</t>
  </si>
  <si>
    <t>________________ / С.Н.Тарасов /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</si>
</sst>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#,##0.0"/>
    <numFmt numFmtId="167" formatCode="0.0000"/>
    <numFmt numFmtId="168" formatCode="0.000000"/>
    <numFmt numFmtId="169" formatCode="0.0000000"/>
  </numFmts>
  <fonts count="12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/>
    </xf>
    <xf numFmtId="3" fontId="8" fillId="0" borderId="1" xfId="0" applyFont="1" applyBorder="1" applyAlignment="1">
      <alignment horizontal="right"/>
    </xf>
    <xf numFmtId="4" fontId="8" fillId="0" borderId="1" xfId="0" applyFont="1" applyBorder="1" applyAlignment="1">
      <alignment horizontal="right"/>
    </xf>
    <xf numFmtId="2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1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2" fontId="8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8" fillId="0" borderId="0" xfId="0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2" fontId="8" fillId="0" borderId="0" xfId="0" applyFont="1" applyBorder="1" applyAlignment="1">
      <alignment horizontal="right"/>
    </xf>
    <xf numFmtId="4" fontId="8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left" wrapText="1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4" fontId="11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75" zoomScaleNormal="75" zoomScaleSheetLayoutView="75" workbookViewId="0" topLeftCell="A10">
      <selection activeCell="M31" sqref="M31"/>
    </sheetView>
  </sheetViews>
  <sheetFormatPr defaultColWidth="9.33203125" defaultRowHeight="11.25" outlineLevelCol="1"/>
  <cols>
    <col min="1" max="1" width="5.5" style="3" customWidth="1"/>
    <col min="2" max="2" width="19" style="3" customWidth="1"/>
    <col min="3" max="3" width="29.5" style="3" customWidth="1"/>
    <col min="4" max="4" width="12" style="3" customWidth="1"/>
    <col min="5" max="5" width="20.16015625" style="3" customWidth="1"/>
    <col min="6" max="6" width="22" style="3" customWidth="1"/>
    <col min="7" max="7" width="12" style="3" hidden="1" customWidth="1" outlineLevel="1"/>
    <col min="8" max="8" width="17" style="3" customWidth="1" collapsed="1"/>
    <col min="9" max="10" width="18.5" style="3" customWidth="1"/>
    <col min="11" max="11" width="22" style="3" customWidth="1"/>
    <col min="12" max="12" width="23.33203125" style="3" customWidth="1"/>
    <col min="13" max="13" width="22.33203125" style="3" customWidth="1"/>
    <col min="14" max="14" width="24.5" style="3" customWidth="1"/>
    <col min="15" max="15" width="13.66015625" style="3" customWidth="1"/>
    <col min="16" max="16" width="14.83203125" style="3" customWidth="1"/>
    <col min="17" max="17" width="13.16015625" style="3" customWidth="1"/>
    <col min="18" max="18" width="13.83203125" style="3" customWidth="1"/>
    <col min="19" max="19" width="15" style="3" customWidth="1"/>
    <col min="20" max="16384" width="10.5" style="3" customWidth="1"/>
  </cols>
  <sheetData>
    <row r="1" spans="1:19" ht="22.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2"/>
      <c r="P1" s="42"/>
      <c r="Q1" s="42"/>
      <c r="R1" s="42"/>
      <c r="S1" s="42"/>
    </row>
    <row r="3" ht="15.75">
      <c r="J3" s="7" t="s">
        <v>0</v>
      </c>
    </row>
    <row r="4" spans="1:10" ht="58.5" customHeight="1">
      <c r="A4" s="1" t="s">
        <v>1</v>
      </c>
      <c r="B4" s="1" t="s">
        <v>2</v>
      </c>
      <c r="C4" s="4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s="17" customFormat="1" ht="16.5" customHeight="1">
      <c r="A5" s="10" t="s">
        <v>11</v>
      </c>
      <c r="B5" s="11" t="s">
        <v>12</v>
      </c>
      <c r="C5" s="12" t="s">
        <v>13</v>
      </c>
      <c r="D5" s="13">
        <v>41418</v>
      </c>
      <c r="E5" s="14">
        <v>1622.37</v>
      </c>
      <c r="F5" s="15">
        <v>0.19</v>
      </c>
      <c r="G5" s="16">
        <f>E5*F5/7</f>
        <v>44.03575714285714</v>
      </c>
      <c r="H5" s="16">
        <f>G5*4</f>
        <v>176.14302857142857</v>
      </c>
      <c r="I5" s="14">
        <v>1918.68</v>
      </c>
      <c r="J5" s="14">
        <f>H5*I5</f>
        <v>337962.1060594286</v>
      </c>
    </row>
    <row r="6" spans="1:10" s="17" customFormat="1" ht="23.25" customHeight="1">
      <c r="A6" s="10"/>
      <c r="B6" s="46" t="s">
        <v>38</v>
      </c>
      <c r="C6" s="47"/>
      <c r="D6" s="13"/>
      <c r="E6" s="14"/>
      <c r="F6" s="15"/>
      <c r="G6" s="16"/>
      <c r="H6" s="16">
        <f>(H5*0.019)/(1-0.019)</f>
        <v>3.411536740934906</v>
      </c>
      <c r="I6" s="14">
        <f>I5</f>
        <v>1918.68</v>
      </c>
      <c r="J6" s="14">
        <f>H6*I6</f>
        <v>6545.6473140969865</v>
      </c>
    </row>
    <row r="7" spans="1:10" s="17" customFormat="1" ht="16.5" customHeight="1">
      <c r="A7" s="18"/>
      <c r="B7" s="19" t="s">
        <v>14</v>
      </c>
      <c r="C7" s="20"/>
      <c r="D7" s="20"/>
      <c r="E7" s="14">
        <f>E5</f>
        <v>1622.37</v>
      </c>
      <c r="F7" s="10" t="s">
        <v>15</v>
      </c>
      <c r="G7" s="21" t="s">
        <v>15</v>
      </c>
      <c r="H7" s="16">
        <f>SUM(H5:H6)</f>
        <v>179.55456531236348</v>
      </c>
      <c r="I7" s="10" t="s">
        <v>15</v>
      </c>
      <c r="J7" s="14">
        <f>SUM(J5:J6)</f>
        <v>344507.7533735256</v>
      </c>
    </row>
    <row r="9" spans="1:10" ht="60" customHeight="1">
      <c r="A9" s="1" t="s">
        <v>1</v>
      </c>
      <c r="B9" s="1" t="s">
        <v>2</v>
      </c>
      <c r="C9" s="4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16</v>
      </c>
      <c r="I9" s="1" t="s">
        <v>9</v>
      </c>
      <c r="J9" s="1" t="s">
        <v>17</v>
      </c>
    </row>
    <row r="10" spans="1:10" s="17" customFormat="1" ht="16.5" customHeight="1">
      <c r="A10" s="10" t="s">
        <v>11</v>
      </c>
      <c r="B10" s="11" t="s">
        <v>12</v>
      </c>
      <c r="C10" s="12" t="s">
        <v>13</v>
      </c>
      <c r="D10" s="13">
        <f>D5</f>
        <v>41418</v>
      </c>
      <c r="E10" s="14">
        <f>E5</f>
        <v>1622.37</v>
      </c>
      <c r="F10" s="15">
        <v>0.19</v>
      </c>
      <c r="G10" s="16">
        <f>G5</f>
        <v>44.03575714285714</v>
      </c>
      <c r="H10" s="16">
        <f>G10*3</f>
        <v>132.10727142857144</v>
      </c>
      <c r="I10" s="14">
        <v>1981.81</v>
      </c>
      <c r="J10" s="14">
        <f>H10*I10</f>
        <v>261811.51158985714</v>
      </c>
    </row>
    <row r="11" spans="1:10" s="17" customFormat="1" ht="22.5" customHeight="1">
      <c r="A11" s="10"/>
      <c r="B11" s="46" t="s">
        <v>38</v>
      </c>
      <c r="C11" s="48"/>
      <c r="D11" s="13"/>
      <c r="E11" s="14"/>
      <c r="F11" s="15"/>
      <c r="G11" s="16"/>
      <c r="H11" s="16">
        <f>(H10*0.019)/(1-0.019)</f>
        <v>2.5586525557011797</v>
      </c>
      <c r="I11" s="14">
        <f>I10</f>
        <v>1981.81</v>
      </c>
      <c r="J11" s="14">
        <f>H11*I11</f>
        <v>5070.763221414155</v>
      </c>
    </row>
    <row r="12" spans="1:10" s="17" customFormat="1" ht="16.5" customHeight="1">
      <c r="A12" s="18"/>
      <c r="B12" s="19" t="s">
        <v>14</v>
      </c>
      <c r="C12" s="20"/>
      <c r="D12" s="20"/>
      <c r="E12" s="14">
        <f>E10</f>
        <v>1622.37</v>
      </c>
      <c r="F12" s="10" t="s">
        <v>15</v>
      </c>
      <c r="G12" s="21" t="s">
        <v>15</v>
      </c>
      <c r="H12" s="16">
        <f>SUM(H10:H11)</f>
        <v>134.6659239842726</v>
      </c>
      <c r="I12" s="10" t="s">
        <v>15</v>
      </c>
      <c r="J12" s="14">
        <f>SUM(J10:J11)</f>
        <v>266882.2748112713</v>
      </c>
    </row>
    <row r="13" spans="7:8" ht="10.5" customHeight="1">
      <c r="G13" s="5"/>
      <c r="H13" s="5"/>
    </row>
    <row r="14" spans="1:10" s="17" customFormat="1" ht="16.5" customHeight="1">
      <c r="A14" s="22"/>
      <c r="B14" s="23" t="s">
        <v>39</v>
      </c>
      <c r="C14" s="24"/>
      <c r="D14" s="28">
        <f>D10</f>
        <v>41418</v>
      </c>
      <c r="E14" s="14">
        <f>E12</f>
        <v>1622.37</v>
      </c>
      <c r="F14" s="10" t="s">
        <v>15</v>
      </c>
      <c r="G14" s="21" t="s">
        <v>15</v>
      </c>
      <c r="H14" s="16">
        <f>H7+H12</f>
        <v>314.22048929663606</v>
      </c>
      <c r="I14" s="10" t="s">
        <v>15</v>
      </c>
      <c r="J14" s="14">
        <f>J7+J12</f>
        <v>611390.0281847969</v>
      </c>
    </row>
    <row r="15" ht="15.75">
      <c r="N15" s="7" t="s">
        <v>18</v>
      </c>
    </row>
    <row r="16" spans="1:18" ht="57" customHeight="1">
      <c r="A16" s="1" t="s">
        <v>1</v>
      </c>
      <c r="B16" s="1" t="s">
        <v>2</v>
      </c>
      <c r="C16" s="4" t="s">
        <v>3</v>
      </c>
      <c r="D16" s="1" t="s">
        <v>19</v>
      </c>
      <c r="E16" s="41" t="s">
        <v>20</v>
      </c>
      <c r="F16" s="1" t="s">
        <v>21</v>
      </c>
      <c r="G16" s="1"/>
      <c r="H16" s="1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 t="s">
        <v>27</v>
      </c>
      <c r="N16" s="1" t="s">
        <v>28</v>
      </c>
      <c r="Q16" s="33"/>
      <c r="R16" s="33"/>
    </row>
    <row r="17" spans="1:18" s="17" customFormat="1" ht="18" customHeight="1">
      <c r="A17" s="10" t="s">
        <v>11</v>
      </c>
      <c r="B17" s="11" t="s">
        <v>12</v>
      </c>
      <c r="C17" s="20" t="s">
        <v>13</v>
      </c>
      <c r="D17" s="25">
        <v>53</v>
      </c>
      <c r="E17" s="31">
        <v>3.14</v>
      </c>
      <c r="F17" s="27">
        <v>0.1884</v>
      </c>
      <c r="G17" s="26"/>
      <c r="H17" s="26">
        <f>D17*E17</f>
        <v>166.42000000000002</v>
      </c>
      <c r="I17" s="16">
        <f>D17*F17</f>
        <v>9.9852</v>
      </c>
      <c r="J17" s="15">
        <v>20.6</v>
      </c>
      <c r="K17" s="14">
        <v>1918.68</v>
      </c>
      <c r="L17" s="26">
        <f>H17*J17*6</f>
        <v>20569.512000000002</v>
      </c>
      <c r="M17" s="26">
        <f>I17*K17*6</f>
        <v>114950.42121600002</v>
      </c>
      <c r="N17" s="14">
        <f>L17+M17+Q17+R17</f>
        <v>135519.93321600003</v>
      </c>
      <c r="Q17" s="34"/>
      <c r="R17" s="35"/>
    </row>
    <row r="18" spans="1:18" s="17" customFormat="1" ht="21" customHeight="1">
      <c r="A18" s="29"/>
      <c r="B18" s="49" t="s">
        <v>41</v>
      </c>
      <c r="C18" s="50"/>
      <c r="D18" s="25"/>
      <c r="E18" s="32"/>
      <c r="F18" s="27"/>
      <c r="G18" s="26"/>
      <c r="H18" s="26"/>
      <c r="I18" s="16">
        <f>(I17*0.062)/(1-0.062)</f>
        <v>0.6600025586353945</v>
      </c>
      <c r="J18" s="15"/>
      <c r="K18" s="14">
        <f>K17</f>
        <v>1918.68</v>
      </c>
      <c r="L18" s="26"/>
      <c r="M18" s="26">
        <f>I18*K18</f>
        <v>1266.3337092025588</v>
      </c>
      <c r="N18" s="14">
        <f>M18</f>
        <v>1266.3337092025588</v>
      </c>
      <c r="Q18" s="34"/>
      <c r="R18" s="36"/>
    </row>
    <row r="19" spans="1:18" s="17" customFormat="1" ht="18" customHeight="1">
      <c r="A19" s="18"/>
      <c r="B19" s="19" t="s">
        <v>14</v>
      </c>
      <c r="C19" s="24"/>
      <c r="D19" s="30">
        <f>D17</f>
        <v>53</v>
      </c>
      <c r="E19" s="43" t="s">
        <v>15</v>
      </c>
      <c r="F19" s="10" t="s">
        <v>15</v>
      </c>
      <c r="G19" s="10"/>
      <c r="H19" s="26">
        <f>H17</f>
        <v>166.42000000000002</v>
      </c>
      <c r="I19" s="16">
        <f>SUM(I17:I18)</f>
        <v>10.645202558635395</v>
      </c>
      <c r="J19" s="10" t="s">
        <v>15</v>
      </c>
      <c r="K19" s="10" t="s">
        <v>15</v>
      </c>
      <c r="L19" s="14">
        <f>L17</f>
        <v>20569.512000000002</v>
      </c>
      <c r="M19" s="14">
        <f>SUM(M17:M18)</f>
        <v>116216.75492520258</v>
      </c>
      <c r="N19" s="14">
        <f>SUM(N17:N18)</f>
        <v>136786.2669252026</v>
      </c>
      <c r="Q19" s="37"/>
      <c r="R19" s="37"/>
    </row>
    <row r="20" spans="17:18" ht="12.75">
      <c r="Q20" s="38"/>
      <c r="R20" s="38"/>
    </row>
    <row r="21" spans="1:18" ht="58.5" customHeight="1">
      <c r="A21" s="1" t="s">
        <v>1</v>
      </c>
      <c r="B21" s="1" t="s">
        <v>2</v>
      </c>
      <c r="C21" s="4" t="s">
        <v>3</v>
      </c>
      <c r="D21" s="1" t="s">
        <v>19</v>
      </c>
      <c r="E21" s="41" t="s">
        <v>20</v>
      </c>
      <c r="F21" s="1" t="s">
        <v>21</v>
      </c>
      <c r="G21" s="1"/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29</v>
      </c>
      <c r="M21" s="1" t="s">
        <v>30</v>
      </c>
      <c r="N21" s="1" t="s">
        <v>31</v>
      </c>
      <c r="Q21" s="33"/>
      <c r="R21" s="33"/>
    </row>
    <row r="22" spans="1:18" s="17" customFormat="1" ht="18" customHeight="1">
      <c r="A22" s="10" t="s">
        <v>11</v>
      </c>
      <c r="B22" s="11" t="s">
        <v>12</v>
      </c>
      <c r="C22" s="20" t="s">
        <v>13</v>
      </c>
      <c r="D22" s="25">
        <v>53</v>
      </c>
      <c r="E22" s="31">
        <f>E17</f>
        <v>3.14</v>
      </c>
      <c r="F22" s="27">
        <f>F17</f>
        <v>0.1884</v>
      </c>
      <c r="G22" s="26"/>
      <c r="H22" s="26">
        <f>D22*E22</f>
        <v>166.42000000000002</v>
      </c>
      <c r="I22" s="16">
        <f>D22*F22</f>
        <v>9.9852</v>
      </c>
      <c r="J22" s="15">
        <v>21.84</v>
      </c>
      <c r="K22" s="14">
        <v>1981.81</v>
      </c>
      <c r="L22" s="26">
        <f>H22*J22*6</f>
        <v>21807.6768</v>
      </c>
      <c r="M22" s="26">
        <f>I22*K22*6</f>
        <v>118732.615272</v>
      </c>
      <c r="N22" s="14">
        <f>L22+M22+Q22+R22</f>
        <v>140540.29207199998</v>
      </c>
      <c r="Q22" s="34"/>
      <c r="R22" s="36"/>
    </row>
    <row r="23" spans="1:18" s="17" customFormat="1" ht="21" customHeight="1">
      <c r="A23" s="29"/>
      <c r="B23" s="49" t="s">
        <v>41</v>
      </c>
      <c r="C23" s="50"/>
      <c r="D23" s="25"/>
      <c r="E23" s="32"/>
      <c r="F23" s="27"/>
      <c r="G23" s="26"/>
      <c r="H23" s="26"/>
      <c r="I23" s="16">
        <f>(I22*0.062)/(1-0.062)</f>
        <v>0.6600025586353945</v>
      </c>
      <c r="J23" s="15"/>
      <c r="K23" s="14">
        <f>K22</f>
        <v>1981.81</v>
      </c>
      <c r="L23" s="26"/>
      <c r="M23" s="26">
        <f>I23*K23</f>
        <v>1307.9996707292112</v>
      </c>
      <c r="N23" s="14">
        <f>M23</f>
        <v>1307.9996707292112</v>
      </c>
      <c r="Q23" s="34"/>
      <c r="R23" s="36"/>
    </row>
    <row r="24" spans="1:18" s="17" customFormat="1" ht="18" customHeight="1">
      <c r="A24" s="18"/>
      <c r="B24" s="19" t="s">
        <v>14</v>
      </c>
      <c r="C24" s="24"/>
      <c r="D24" s="30">
        <f>D22</f>
        <v>53</v>
      </c>
      <c r="E24" s="43" t="s">
        <v>15</v>
      </c>
      <c r="F24" s="10" t="s">
        <v>15</v>
      </c>
      <c r="G24" s="10"/>
      <c r="H24" s="26">
        <f>H22</f>
        <v>166.42000000000002</v>
      </c>
      <c r="I24" s="16">
        <f>SUM(I22:I23)</f>
        <v>10.645202558635395</v>
      </c>
      <c r="J24" s="10" t="s">
        <v>15</v>
      </c>
      <c r="K24" s="10" t="s">
        <v>15</v>
      </c>
      <c r="L24" s="14">
        <f>L22</f>
        <v>21807.6768</v>
      </c>
      <c r="M24" s="14">
        <f>M22</f>
        <v>118732.615272</v>
      </c>
      <c r="N24" s="14">
        <f>N22</f>
        <v>140540.29207199998</v>
      </c>
      <c r="Q24" s="37"/>
      <c r="R24" s="37"/>
    </row>
    <row r="25" spans="5:18" s="17" customFormat="1" ht="18" customHeight="1">
      <c r="E25" s="44"/>
      <c r="Q25" s="39"/>
      <c r="R25" s="39"/>
    </row>
    <row r="26" spans="1:18" s="17" customFormat="1" ht="18" customHeight="1">
      <c r="A26" s="51" t="s">
        <v>40</v>
      </c>
      <c r="B26" s="52"/>
      <c r="C26" s="53"/>
      <c r="D26" s="30">
        <f>D24</f>
        <v>53</v>
      </c>
      <c r="E26" s="43" t="s">
        <v>15</v>
      </c>
      <c r="F26" s="10" t="s">
        <v>15</v>
      </c>
      <c r="G26" s="10"/>
      <c r="H26" s="26">
        <f>H24</f>
        <v>166.42000000000002</v>
      </c>
      <c r="I26" s="16">
        <f>I24</f>
        <v>10.645202558635395</v>
      </c>
      <c r="J26" s="10" t="s">
        <v>15</v>
      </c>
      <c r="K26" s="10" t="s">
        <v>15</v>
      </c>
      <c r="L26" s="14">
        <f>L19+L24</f>
        <v>42377.1888</v>
      </c>
      <c r="M26" s="14">
        <f>M19+M24</f>
        <v>234949.37019720257</v>
      </c>
      <c r="N26" s="14">
        <f>N19+N24</f>
        <v>277326.55899720255</v>
      </c>
      <c r="Q26" s="37"/>
      <c r="R26" s="37"/>
    </row>
    <row r="27" ht="11.25" customHeight="1"/>
    <row r="28" spans="12:17" ht="20.25">
      <c r="L28" s="54" t="s">
        <v>32</v>
      </c>
      <c r="M28" s="55">
        <f>J14+N26</f>
        <v>888716.5871819995</v>
      </c>
      <c r="N28" s="55"/>
      <c r="O28" s="9"/>
      <c r="Q28" s="9"/>
    </row>
    <row r="30" spans="1:9" s="8" customFormat="1" ht="20.25">
      <c r="A30" s="8" t="s">
        <v>34</v>
      </c>
      <c r="I30" s="8" t="s">
        <v>33</v>
      </c>
    </row>
    <row r="31" s="8" customFormat="1" ht="20.25"/>
    <row r="32" s="8" customFormat="1" ht="20.25"/>
    <row r="33" spans="1:9" s="8" customFormat="1" ht="20.25">
      <c r="A33" s="8" t="s">
        <v>43</v>
      </c>
      <c r="I33" s="8" t="s">
        <v>36</v>
      </c>
    </row>
    <row r="34" spans="1:9" s="40" customFormat="1" ht="18.75">
      <c r="A34" s="40" t="s">
        <v>35</v>
      </c>
      <c r="I34" s="40" t="s">
        <v>35</v>
      </c>
    </row>
    <row r="35" s="2" customFormat="1" ht="12.75"/>
    <row r="36" s="2" customFormat="1" ht="12.75"/>
    <row r="43" ht="18.75">
      <c r="A43" s="6" t="s">
        <v>37</v>
      </c>
    </row>
  </sheetData>
  <mergeCells count="7">
    <mergeCell ref="A1:N1"/>
    <mergeCell ref="M28:N28"/>
    <mergeCell ref="B6:C6"/>
    <mergeCell ref="B11:C11"/>
    <mergeCell ref="B18:C18"/>
    <mergeCell ref="B23:C23"/>
    <mergeCell ref="A26:C26"/>
  </mergeCells>
  <printOptions/>
  <pageMargins left="0.17" right="0.16" top="0.17" bottom="0.2" header="0.2" footer="0.2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2016-01-11T08:15:53Z</cp:lastPrinted>
  <dcterms:modified xsi:type="dcterms:W3CDTF">2016-01-11T08:15:56Z</dcterms:modified>
  <cp:category/>
  <cp:version/>
  <cp:contentType/>
  <cp:contentStatus/>
</cp:coreProperties>
</file>