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Содержание" sheetId="1" r:id="rId1"/>
  </sheets>
  <calcPr calcId="144525" refMode="R1C1"/>
</workbook>
</file>

<file path=xl/calcChain.xml><?xml version="1.0" encoding="utf-8"?>
<calcChain xmlns="http://schemas.openxmlformats.org/spreadsheetml/2006/main">
  <c r="D8" i="1" l="1"/>
  <c r="D93" i="1" l="1"/>
  <c r="D89" i="1"/>
  <c r="D84" i="1"/>
  <c r="D81" i="1"/>
  <c r="D68" i="1"/>
  <c r="D61" i="1"/>
  <c r="D48" i="1"/>
  <c r="D34" i="1"/>
  <c r="D31" i="1"/>
  <c r="D21" i="1"/>
  <c r="E67" i="1"/>
  <c r="E89" i="1" l="1"/>
  <c r="E68" i="1"/>
  <c r="E31" i="1"/>
  <c r="E84" i="1"/>
  <c r="E34" i="1"/>
  <c r="E81" i="1"/>
  <c r="E48" i="1"/>
  <c r="E93" i="1"/>
  <c r="E61" i="1"/>
  <c r="E21" i="1"/>
  <c r="E110" i="1"/>
  <c r="D20" i="1"/>
  <c r="D14" i="1" s="1"/>
  <c r="E14" i="1" s="1"/>
  <c r="E106" i="1"/>
  <c r="D78" i="1"/>
  <c r="D76" i="1" l="1"/>
  <c r="E76" i="1" s="1"/>
  <c r="D103" i="1" l="1"/>
  <c r="D104" i="1" l="1"/>
  <c r="D105" i="1" l="1"/>
  <c r="D108" i="1" l="1"/>
  <c r="D109" i="1" s="1"/>
</calcChain>
</file>

<file path=xl/sharedStrings.xml><?xml version="1.0" encoding="utf-8"?>
<sst xmlns="http://schemas.openxmlformats.org/spreadsheetml/2006/main" count="158" uniqueCount="126">
  <si>
    <t>- заделка продухов в цоколях зданий</t>
  </si>
  <si>
    <t>в осенний период</t>
  </si>
  <si>
    <t>по мере необходим.</t>
  </si>
  <si>
    <t>- дератизация и дезинсекция</t>
  </si>
  <si>
    <t>- замена разбитых стекол</t>
  </si>
  <si>
    <t>- мелкий ремонт и укрепление дверей в местах общего</t>
  </si>
  <si>
    <t>пользования, смена приборов (ручек, шпингалетов и пр.)</t>
  </si>
  <si>
    <t>предметов, препятствующих стоку дождевых и талых вод</t>
  </si>
  <si>
    <t>1 раз в неделю</t>
  </si>
  <si>
    <t>- очистка чугунных труб и фасонных частей от нароста</t>
  </si>
  <si>
    <t>незамедлительно</t>
  </si>
  <si>
    <t>- проверка исправности канализационных вытяжек</t>
  </si>
  <si>
    <t>2 раза в год</t>
  </si>
  <si>
    <t>- замеры сопротивления изоляции проводов</t>
  </si>
  <si>
    <t>по мере необх.</t>
  </si>
  <si>
    <t>6 раз в неделю</t>
  </si>
  <si>
    <t>круглосуточно</t>
  </si>
  <si>
    <t>услуги паспортной службы</t>
  </si>
  <si>
    <t>услуги по работе с задолженностью</t>
  </si>
  <si>
    <t>- смена (навеска) замков в подвалах, чердачных помещениях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</si>
  <si>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</si>
  <si>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</si>
  <si>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</si>
  <si>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</si>
  <si>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>- очистка кровли от скопления снега и наледи</t>
  </si>
  <si>
    <t>- заделка свищей, трещин на внутренних трубопроводах и стояках</t>
  </si>
  <si>
    <t>- смена и ремонт выключателей, эл.патронов, мелкий ремонт</t>
  </si>
  <si>
    <t xml:space="preserve"> электропроводки в местах общего пользования</t>
  </si>
  <si>
    <t>- техническое обслуживание внутридомовых электросетей</t>
  </si>
  <si>
    <t>- устранение неисправностей электротехнических устройств</t>
  </si>
  <si>
    <t xml:space="preserve">по графику </t>
  </si>
  <si>
    <t>2 раза в год по граф</t>
  </si>
  <si>
    <t>вывоз крупногабаритного мусора</t>
  </si>
  <si>
    <t>мелкий ремонт и содержание элементов благоустройства</t>
  </si>
  <si>
    <t>- проверка исправности, работоспособности, регулировка и</t>
  </si>
  <si>
    <t>Обслуживание общедомовых приборов учета</t>
  </si>
  <si>
    <t>постоянно</t>
  </si>
  <si>
    <t>вывоз бытовых отходов</t>
  </si>
  <si>
    <t>утилизация бытовых отходов</t>
  </si>
  <si>
    <t>утилизация крупногабаритного мусора</t>
  </si>
  <si>
    <t>- замена сорванных створок оконных переплетов, форточек до 0,3 м2,</t>
  </si>
  <si>
    <t>смена приборов (ручек, шпингалетов и пр.)</t>
  </si>
  <si>
    <t>- очистка кровли от мусора, грязи, листьев и посторонних</t>
  </si>
  <si>
    <t>- прочистка вентиляционных каналов</t>
  </si>
  <si>
    <t>механизированная уборка снега в дни сильных снегопадов</t>
  </si>
  <si>
    <t>- осмотры, обследования с выявлением нарушений и составление</t>
  </si>
  <si>
    <t xml:space="preserve"> плана мероприятий по устранению причин и восстановлению</t>
  </si>
  <si>
    <t xml:space="preserve">- осмотры элементов системы холодного водоснабжения и </t>
  </si>
  <si>
    <t>водоотведения в подвалах и других общедоступных местах</t>
  </si>
  <si>
    <t>1 раз в 2 месяца</t>
  </si>
  <si>
    <t>техническое обслуживание запорной арматуры, элементов, скрытых</t>
  </si>
  <si>
    <t>от постоянного наблюдения (разводящих трубопроводов)</t>
  </si>
  <si>
    <t>- устранение незначительных неисправностей в системах холодного</t>
  </si>
  <si>
    <t>водоснабжения и канализации, обеспечение их удовлетворительного</t>
  </si>
  <si>
    <t xml:space="preserve"> сальников в водоразборной арматуре </t>
  </si>
  <si>
    <t>функционирования: уплотнение стонов; устранение засоров; набивка</t>
  </si>
  <si>
    <t>- прочистка внутренней канализации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</si>
  <si>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</si>
  <si>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</si>
  <si>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</si>
  <si>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</si>
  <si>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</si>
  <si>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</si>
  <si>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</si>
  <si>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</si>
  <si>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канцелярские расходы</t>
  </si>
  <si>
    <t>зарплата сотрудников</t>
  </si>
  <si>
    <t>реклама</t>
  </si>
  <si>
    <t>ГСМ и ремонт</t>
  </si>
  <si>
    <t>интернет и мобильная связь</t>
  </si>
  <si>
    <t>аварийно-диспетчерского обслуживания</t>
  </si>
  <si>
    <t>оплата дополнительных работ аварийной службы</t>
  </si>
  <si>
    <t>Начисление и сбор платежей за ЖКУ</t>
  </si>
  <si>
    <t>колличество квартир</t>
  </si>
  <si>
    <t>обслуживание оргтехники и програмное обеспечение</t>
  </si>
  <si>
    <t>платежный документ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</si>
  <si>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</si>
  <si>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</si>
  <si>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</si>
  <si>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</si>
  <si>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</si>
  <si>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</si>
  <si>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- проверка и устранение незначительных неисправностей систем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</si>
  <si>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</si>
  <si>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</si>
  <si>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>- регулировка систем отопления, испытание, наладка и удаление</t>
  </si>
  <si>
    <t xml:space="preserve"> воздуха из системы отопления устранение течи в трубопроводах,</t>
  </si>
  <si>
    <t xml:space="preserve"> приборах и запорной арматуре устранение неисправностей</t>
  </si>
  <si>
    <t>- очистка от накипи и коррозионных отложений запорной арматуры</t>
  </si>
  <si>
    <t>- ремонт теплоизоляции (до 1 п.м.)</t>
  </si>
  <si>
    <t>- ревизия запорной арматуры</t>
  </si>
  <si>
    <t>- консервация системы центрального отопления,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</si>
  <si>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</si>
  <si>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</si>
  <si>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</si>
  <si>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</si>
  <si>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</si>
  <si>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содержания систем ВДГО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</si>
  <si>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</si>
  <si>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</si>
  <si>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</si>
  <si>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 xml:space="preserve"> теплоснабжения (отопление, горячее водоснабжение)</t>
  </si>
  <si>
    <t>- мелкий ремонт цоколя и крыльца</t>
  </si>
  <si>
    <t>1 раз в месяц</t>
  </si>
  <si>
    <t xml:space="preserve"> обогреваюших элементов (батареи, регистры и пр.)</t>
  </si>
  <si>
    <t>Аварийно-диспетчерское обслуживание</t>
  </si>
  <si>
    <t>аренда помещений</t>
  </si>
  <si>
    <t>хозяйственные расходы (материалы, инструмент и т.д.)</t>
  </si>
  <si>
    <t>Работы по обеспечению вывоза и утилизации отходов</t>
  </si>
  <si>
    <t>Налог 1%</t>
  </si>
  <si>
    <t>Прибыль 4%</t>
  </si>
  <si>
    <t>сбор и начисление "РИЦ-Димитровград" 3%</t>
  </si>
  <si>
    <t>Итого:</t>
  </si>
  <si>
    <t>ИТОГО ТАРИФ НА СОДЕРЖАНИЕ:</t>
  </si>
  <si>
    <t>Тариф на текущий ремонт:</t>
  </si>
  <si>
    <t>ИТОГО ТАРИФ НА ТЕКУЩИЙ РЕМОНТ:</t>
  </si>
  <si>
    <t>Площадь всего:</t>
  </si>
  <si>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</si>
  <si>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</si>
  <si>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</si>
  <si>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</si>
  <si>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 расчете на 1 м2     (руб./1 м2)</t>
  </si>
  <si>
    <t>всего за 12 мес.</t>
  </si>
  <si>
    <t>Перечень и стоимость услуг и работ по содержанию и ремонту общего имущества                        собственников помещений  дома №69 по ул. Дрогобычская г. Димитровграда</t>
  </si>
  <si>
    <t xml:space="preserve">Приложение № 4 к договору управления МКД № ДД/69 от 01.07.2018 года </t>
  </si>
  <si>
    <t xml:space="preserve">Утверждено общим собранием собственников МКД от 13.07.2018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</si>
</sst>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vertical="top" wrapText="1"/>
    </xf>
    <xf numFmtId="0" fontId="0" fillId="0" borderId="0" xfId="0" applyFont="1"/>
    <xf numFmtId="0" fontId="3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" fillId="2" borderId="4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vertical="top" wrapText="1"/>
    </xf>
    <xf numFmtId="0" fontId="0" fillId="0" borderId="1" xfId="0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zoomScale="145" zoomScaleNormal="145" workbookViewId="0">
      <selection activeCell="F11" sqref="F11"/>
    </sheetView>
  </sheetViews>
  <sheetFormatPr defaultRowHeight="15" x14ac:dyDescent="0.25"/>
  <cols>
    <col min="1" max="1" width="4.42578125" customWidth="1"/>
    <col min="2" max="2" width="55.7109375" customWidth="1"/>
    <col min="3" max="3" width="17.140625" customWidth="1"/>
    <col min="4" max="4" width="9.140625" customWidth="1"/>
    <col min="5" max="5" width="11.7109375" customWidth="1"/>
    <col min="6" max="6" width="39.140625" customWidth="1"/>
  </cols>
  <sheetData>
    <row r="1" spans="1:6" ht="15" customHeight="1" x14ac:dyDescent="0.25">
      <c r="B1" s="37" t="s">
        <v>124</v>
      </c>
      <c r="C1" s="37"/>
      <c r="D1" s="37"/>
      <c r="E1" s="37"/>
      <c r="F1" s="21"/>
    </row>
    <row r="2" spans="1:6" ht="13.5" customHeight="1" x14ac:dyDescent="0.25">
      <c r="B2" s="37" t="s">
        <v>125</v>
      </c>
      <c r="C2" s="37"/>
      <c r="D2" s="37"/>
      <c r="E2" s="37"/>
      <c r="F2" s="21"/>
    </row>
    <row r="3" spans="1:6" ht="14.25" customHeight="1" x14ac:dyDescent="0.25">
      <c r="F3" s="21"/>
    </row>
    <row r="4" spans="1:6" ht="33" customHeight="1" x14ac:dyDescent="0.25">
      <c r="A4" s="38" t="s">
        <v>123</v>
      </c>
      <c r="B4" s="38"/>
      <c r="C4" s="38"/>
      <c r="D4" s="38"/>
      <c r="E4" s="38"/>
      <c r="F4" s="21"/>
    </row>
    <row r="5" spans="1:6" ht="27.75" customHeight="1" x14ac:dyDescent="0.25">
      <c r="A5" s="43" t="s">
        <v>117</v>
      </c>
      <c r="B5" s="44" t="s">
        <v>118</v>
      </c>
      <c r="C5" s="43" t="s">
        <v>119</v>
      </c>
      <c r="D5" s="45" t="s">
        <v>120</v>
      </c>
      <c r="E5" s="45"/>
      <c r="F5" s="21"/>
    </row>
    <row r="6" spans="1:6" ht="15.75" customHeight="1" x14ac:dyDescent="0.25">
      <c r="A6" s="43"/>
      <c r="B6" s="44"/>
      <c r="C6" s="43"/>
      <c r="D6" s="45" t="s">
        <v>121</v>
      </c>
      <c r="E6" s="46" t="s">
        <v>122</v>
      </c>
      <c r="F6" s="21"/>
    </row>
    <row r="7" spans="1:6" ht="37.5" customHeight="1" x14ac:dyDescent="0.25">
      <c r="A7" s="43"/>
      <c r="B7" s="44"/>
      <c r="C7" s="43"/>
      <c r="D7" s="45"/>
      <c r="E7" s="47"/>
      <c r="F7" s="21"/>
    </row>
    <row r="8" spans="1:6" x14ac:dyDescent="0.25">
      <c r="A8" s="31"/>
      <c r="B8" s="36" t="s">
        <v>116</v>
      </c>
      <c r="C8" s="31"/>
      <c r="D8" s="41">
        <f>D9+D10</f>
        <v>3446.74</v>
      </c>
      <c r="E8" s="42"/>
      <c r="F8" s="21"/>
    </row>
    <row r="9" spans="1:6" x14ac:dyDescent="0.25">
      <c r="A9" s="1"/>
      <c r="B9" s="4" t="s">
        <v>62</v>
      </c>
      <c r="C9" s="1"/>
      <c r="D9" s="41">
        <v>3313</v>
      </c>
      <c r="E9" s="42"/>
      <c r="F9" s="21"/>
    </row>
    <row r="10" spans="1:6" x14ac:dyDescent="0.25">
      <c r="A10" s="1"/>
      <c r="B10" s="4" t="s">
        <v>63</v>
      </c>
      <c r="C10" s="1"/>
      <c r="D10" s="41">
        <v>133.74</v>
      </c>
      <c r="E10" s="42"/>
      <c r="F10" s="21"/>
    </row>
    <row r="11" spans="1:6" x14ac:dyDescent="0.25">
      <c r="A11" s="1"/>
      <c r="B11" s="4" t="s">
        <v>64</v>
      </c>
      <c r="C11" s="1"/>
      <c r="D11" s="41">
        <v>884</v>
      </c>
      <c r="E11" s="42"/>
      <c r="F11" s="23"/>
    </row>
    <row r="12" spans="1:6" x14ac:dyDescent="0.25">
      <c r="A12" s="1"/>
      <c r="B12" s="4" t="s">
        <v>73</v>
      </c>
      <c r="C12" s="1"/>
      <c r="D12" s="39">
        <v>68</v>
      </c>
      <c r="E12" s="40"/>
      <c r="F12" s="21"/>
    </row>
    <row r="13" spans="1:6" x14ac:dyDescent="0.25">
      <c r="A13" s="1"/>
      <c r="B13" s="4" t="s">
        <v>61</v>
      </c>
      <c r="C13" s="1"/>
      <c r="D13" s="39">
        <v>150</v>
      </c>
      <c r="E13" s="40"/>
      <c r="F13" s="21"/>
    </row>
    <row r="14" spans="1:6" x14ac:dyDescent="0.25">
      <c r="A14" s="10">
        <v>1</v>
      </c>
      <c r="B14" s="6" t="s">
        <v>99</v>
      </c>
      <c r="C14" s="1"/>
      <c r="D14" s="22">
        <f>SUM(D20,D19,D18,D17,D16)</f>
        <v>0.22512130302836883</v>
      </c>
      <c r="E14" s="22">
        <f>D14*D8*12</f>
        <v>9311.2151999999987</v>
      </c>
      <c r="F14" s="21"/>
    </row>
    <row r="15" spans="1:6" x14ac:dyDescent="0.25">
      <c r="A15" s="1"/>
      <c r="B15" s="4" t="s">
        <v>45</v>
      </c>
      <c r="D15" s="22"/>
      <c r="E15" s="26"/>
      <c r="F15" s="21"/>
    </row>
    <row r="16" spans="1:6" x14ac:dyDescent="0.25">
      <c r="A16" s="1"/>
      <c r="B16" s="4" t="s">
        <v>46</v>
      </c>
      <c r="C16" s="18" t="s">
        <v>31</v>
      </c>
      <c r="D16" s="11">
        <v>0.03</v>
      </c>
      <c r="E16" s="11"/>
      <c r="F16" s="21"/>
    </row>
    <row r="17" spans="1:6" ht="15" customHeight="1" x14ac:dyDescent="0.25">
      <c r="A17" s="1"/>
      <c r="B17" s="4" t="s">
        <v>0</v>
      </c>
      <c r="C17" s="2" t="s">
        <v>1</v>
      </c>
      <c r="D17" s="11">
        <v>0.05</v>
      </c>
      <c r="E17" s="11"/>
      <c r="F17" s="21"/>
    </row>
    <row r="18" spans="1:6" x14ac:dyDescent="0.25">
      <c r="A18" s="1"/>
      <c r="B18" s="4" t="s">
        <v>19</v>
      </c>
      <c r="C18" s="2" t="s">
        <v>2</v>
      </c>
      <c r="D18" s="11">
        <v>0.02</v>
      </c>
      <c r="E18" s="11"/>
      <c r="F18" s="23"/>
    </row>
    <row r="19" spans="1:6" x14ac:dyDescent="0.25">
      <c r="A19" s="1"/>
      <c r="B19" s="4" t="s">
        <v>102</v>
      </c>
      <c r="C19" s="2" t="s">
        <v>2</v>
      </c>
      <c r="D19" s="11">
        <v>0.05</v>
      </c>
      <c r="E19" s="11"/>
      <c r="F19" s="21"/>
    </row>
    <row r="20" spans="1:6" ht="15.75" customHeight="1" x14ac:dyDescent="0.25">
      <c r="A20" s="1"/>
      <c r="B20" s="4" t="s">
        <v>3</v>
      </c>
      <c r="C20" s="16" t="s">
        <v>103</v>
      </c>
      <c r="D20" s="11">
        <f>D11*0.29/D8*1.01</f>
        <v>7.5121303028368822E-2</v>
      </c>
      <c r="E20" s="11"/>
      <c r="F20" s="21"/>
    </row>
    <row r="21" spans="1:6" x14ac:dyDescent="0.25">
      <c r="A21" s="10">
        <v>2</v>
      </c>
      <c r="B21" s="6" t="s">
        <v>100</v>
      </c>
      <c r="C21" s="3"/>
      <c r="D21" s="22">
        <f>SUM(D30,D29,D28,D26,D24,D22)</f>
        <v>0.37000000000000011</v>
      </c>
      <c r="E21" s="22">
        <f>D21*D8*12</f>
        <v>15303.525600000004</v>
      </c>
      <c r="F21" s="21"/>
    </row>
    <row r="22" spans="1:6" x14ac:dyDescent="0.25">
      <c r="A22" s="1"/>
      <c r="B22" s="4" t="s">
        <v>4</v>
      </c>
      <c r="C22" s="3" t="s">
        <v>2</v>
      </c>
      <c r="D22" s="11">
        <v>0.03</v>
      </c>
      <c r="E22" s="11"/>
      <c r="F22" s="21"/>
    </row>
    <row r="23" spans="1:6" ht="25.5" x14ac:dyDescent="0.25">
      <c r="A23" s="1"/>
      <c r="B23" s="4" t="s">
        <v>40</v>
      </c>
      <c r="C23" s="3"/>
      <c r="D23" s="11"/>
      <c r="E23" s="11"/>
      <c r="F23" s="21"/>
    </row>
    <row r="24" spans="1:6" x14ac:dyDescent="0.25">
      <c r="A24" s="1"/>
      <c r="B24" s="4" t="s">
        <v>41</v>
      </c>
      <c r="C24" s="3" t="s">
        <v>2</v>
      </c>
      <c r="D24" s="11">
        <v>0.03</v>
      </c>
      <c r="E24" s="11"/>
      <c r="F24" s="21"/>
    </row>
    <row r="25" spans="1:6" x14ac:dyDescent="0.25">
      <c r="A25" s="1"/>
      <c r="B25" s="4" t="s">
        <v>5</v>
      </c>
      <c r="C25" s="3"/>
      <c r="D25" s="11"/>
      <c r="E25" s="11"/>
      <c r="F25" s="21"/>
    </row>
    <row r="26" spans="1:6" x14ac:dyDescent="0.25">
      <c r="A26" s="1"/>
      <c r="B26" s="4" t="s">
        <v>6</v>
      </c>
      <c r="C26" s="3" t="s">
        <v>2</v>
      </c>
      <c r="D26" s="11">
        <v>0.03</v>
      </c>
      <c r="E26" s="11"/>
      <c r="F26" s="21"/>
    </row>
    <row r="27" spans="1:6" x14ac:dyDescent="0.25">
      <c r="A27" s="1"/>
      <c r="B27" s="4" t="s">
        <v>42</v>
      </c>
      <c r="C27" s="3"/>
      <c r="D27" s="11"/>
      <c r="E27" s="11"/>
      <c r="F27" s="21"/>
    </row>
    <row r="28" spans="1:6" x14ac:dyDescent="0.25">
      <c r="A28" s="1"/>
      <c r="B28" s="4" t="s">
        <v>7</v>
      </c>
      <c r="C28" s="3" t="s">
        <v>2</v>
      </c>
      <c r="D28" s="11">
        <v>0.03</v>
      </c>
      <c r="E28" s="11"/>
      <c r="F28" s="23"/>
    </row>
    <row r="29" spans="1:6" x14ac:dyDescent="0.25">
      <c r="A29" s="1"/>
      <c r="B29" s="4" t="s">
        <v>23</v>
      </c>
      <c r="C29" s="3" t="s">
        <v>2</v>
      </c>
      <c r="D29" s="11">
        <v>0.05</v>
      </c>
      <c r="E29" s="11"/>
      <c r="F29" s="24"/>
    </row>
    <row r="30" spans="1:6" x14ac:dyDescent="0.25">
      <c r="A30" s="1"/>
      <c r="B30" s="4" t="s">
        <v>24</v>
      </c>
      <c r="C30" s="3" t="s">
        <v>2</v>
      </c>
      <c r="D30" s="11">
        <v>0.2</v>
      </c>
      <c r="E30" s="11"/>
      <c r="F30" s="24"/>
    </row>
    <row r="31" spans="1:6" x14ac:dyDescent="0.25">
      <c r="A31" s="10">
        <v>3</v>
      </c>
      <c r="B31" s="6" t="s">
        <v>94</v>
      </c>
      <c r="C31" s="3"/>
      <c r="D31" s="22">
        <f>SUM(D32,D33)</f>
        <v>0.35</v>
      </c>
      <c r="E31" s="22">
        <f>D31*D8*12</f>
        <v>14476.307999999999</v>
      </c>
      <c r="F31" s="23"/>
    </row>
    <row r="32" spans="1:6" x14ac:dyDescent="0.25">
      <c r="A32" s="1"/>
      <c r="B32" s="4" t="s">
        <v>21</v>
      </c>
      <c r="C32" s="3" t="s">
        <v>22</v>
      </c>
      <c r="D32" s="11">
        <v>0.25</v>
      </c>
      <c r="E32" s="11"/>
      <c r="F32" s="21"/>
    </row>
    <row r="33" spans="1:6" x14ac:dyDescent="0.25">
      <c r="A33" s="1"/>
      <c r="B33" s="4" t="s">
        <v>43</v>
      </c>
      <c r="C33" s="3" t="s">
        <v>2</v>
      </c>
      <c r="D33" s="11">
        <v>0.1</v>
      </c>
      <c r="E33" s="11"/>
      <c r="F33" s="21"/>
    </row>
    <row r="34" spans="1:6" x14ac:dyDescent="0.25">
      <c r="A34" s="10">
        <v>4</v>
      </c>
      <c r="B34" s="6" t="s">
        <v>95</v>
      </c>
      <c r="C34" s="3"/>
      <c r="D34" s="22">
        <f>SUM(D47,D46,D45,D44,D43,D39,D36)</f>
        <v>0.82000000000000006</v>
      </c>
      <c r="E34" s="22">
        <f>D34*D8*12</f>
        <v>33915.921600000001</v>
      </c>
      <c r="F34" s="21"/>
    </row>
    <row r="35" spans="1:6" ht="15" customHeight="1" x14ac:dyDescent="0.25">
      <c r="A35" s="1"/>
      <c r="B35" s="4" t="s">
        <v>47</v>
      </c>
      <c r="D35" s="28"/>
      <c r="E35" s="28"/>
      <c r="F35" s="21"/>
    </row>
    <row r="36" spans="1:6" ht="15" customHeight="1" x14ac:dyDescent="0.25">
      <c r="A36" s="1"/>
      <c r="B36" s="4" t="s">
        <v>48</v>
      </c>
      <c r="C36" s="3" t="s">
        <v>49</v>
      </c>
      <c r="D36" s="28">
        <v>0.06</v>
      </c>
      <c r="E36" s="28"/>
      <c r="F36" s="21"/>
    </row>
    <row r="37" spans="1:6" ht="16.5" customHeight="1" x14ac:dyDescent="0.25">
      <c r="A37" s="1"/>
      <c r="B37" s="4" t="s">
        <v>34</v>
      </c>
      <c r="D37" s="28"/>
      <c r="E37" s="28"/>
      <c r="F37" s="21"/>
    </row>
    <row r="38" spans="1:6" ht="17.25" customHeight="1" x14ac:dyDescent="0.25">
      <c r="A38" s="1"/>
      <c r="B38" s="4" t="s">
        <v>50</v>
      </c>
      <c r="C38" s="1"/>
      <c r="D38" s="28"/>
      <c r="E38" s="28"/>
      <c r="F38" s="21"/>
    </row>
    <row r="39" spans="1:6" ht="16.5" customHeight="1" x14ac:dyDescent="0.25">
      <c r="A39" s="1"/>
      <c r="B39" s="4" t="s">
        <v>51</v>
      </c>
      <c r="C39" s="17" t="s">
        <v>8</v>
      </c>
      <c r="D39" s="28">
        <v>0.06</v>
      </c>
      <c r="E39" s="28"/>
      <c r="F39" s="21"/>
    </row>
    <row r="40" spans="1:6" ht="25.5" x14ac:dyDescent="0.25">
      <c r="A40" s="1"/>
      <c r="B40" s="4" t="s">
        <v>52</v>
      </c>
      <c r="C40" s="3"/>
      <c r="D40" s="28"/>
      <c r="E40" s="28"/>
      <c r="F40" s="21"/>
    </row>
    <row r="41" spans="1:6" ht="25.5" x14ac:dyDescent="0.25">
      <c r="A41" s="1"/>
      <c r="B41" s="4" t="s">
        <v>53</v>
      </c>
      <c r="C41" s="3"/>
      <c r="D41" s="28"/>
      <c r="E41" s="28"/>
      <c r="F41" s="21"/>
    </row>
    <row r="42" spans="1:6" ht="25.5" x14ac:dyDescent="0.25">
      <c r="A42" s="1"/>
      <c r="B42" s="4" t="s">
        <v>55</v>
      </c>
      <c r="C42" s="3"/>
      <c r="D42" s="28"/>
      <c r="E42" s="28"/>
      <c r="F42" s="21"/>
    </row>
    <row r="43" spans="1:6" x14ac:dyDescent="0.25">
      <c r="A43" s="1"/>
      <c r="B43" s="4" t="s">
        <v>54</v>
      </c>
      <c r="C43" s="3" t="s">
        <v>2</v>
      </c>
      <c r="D43" s="28">
        <v>0.3</v>
      </c>
      <c r="E43" s="28"/>
      <c r="F43" s="21"/>
    </row>
    <row r="44" spans="1:6" x14ac:dyDescent="0.25">
      <c r="A44" s="1"/>
      <c r="B44" s="4" t="s">
        <v>56</v>
      </c>
      <c r="C44" s="3" t="s">
        <v>2</v>
      </c>
      <c r="D44" s="28">
        <v>0.2</v>
      </c>
      <c r="E44" s="28"/>
      <c r="F44" s="21"/>
    </row>
    <row r="45" spans="1:6" x14ac:dyDescent="0.25">
      <c r="A45" s="1"/>
      <c r="B45" s="4" t="s">
        <v>9</v>
      </c>
      <c r="C45" s="3" t="s">
        <v>2</v>
      </c>
      <c r="D45" s="28">
        <v>0.04</v>
      </c>
      <c r="E45" s="28"/>
      <c r="F45" s="23"/>
    </row>
    <row r="46" spans="1:6" x14ac:dyDescent="0.25">
      <c r="A46" s="1"/>
      <c r="B46" s="4" t="s">
        <v>25</v>
      </c>
      <c r="C46" s="3" t="s">
        <v>10</v>
      </c>
      <c r="D46" s="28">
        <v>0.1</v>
      </c>
      <c r="E46" s="28"/>
      <c r="F46" s="21"/>
    </row>
    <row r="47" spans="1:6" x14ac:dyDescent="0.25">
      <c r="A47" s="1"/>
      <c r="B47" s="4" t="s">
        <v>11</v>
      </c>
      <c r="C47" s="3" t="s">
        <v>49</v>
      </c>
      <c r="D47" s="28">
        <v>0.06</v>
      </c>
      <c r="E47" s="28"/>
      <c r="F47" s="21"/>
    </row>
    <row r="48" spans="1:6" ht="15.75" customHeight="1" x14ac:dyDescent="0.25">
      <c r="A48" s="10">
        <v>5</v>
      </c>
      <c r="B48" s="6" t="s">
        <v>98</v>
      </c>
      <c r="C48" s="12"/>
      <c r="D48" s="22">
        <f>SUM(D60,D59,D58,D57,D56,D52,D50)</f>
        <v>0.91</v>
      </c>
      <c r="E48" s="22">
        <f>D48*D8*12</f>
        <v>37638.400799999996</v>
      </c>
      <c r="F48" s="21"/>
    </row>
    <row r="49" spans="1:6" x14ac:dyDescent="0.25">
      <c r="A49" s="1"/>
      <c r="B49" s="4" t="s">
        <v>82</v>
      </c>
      <c r="D49" s="28"/>
      <c r="E49" s="28"/>
      <c r="F49" s="21"/>
    </row>
    <row r="50" spans="1:6" x14ac:dyDescent="0.25">
      <c r="A50" s="1"/>
      <c r="B50" s="4" t="s">
        <v>101</v>
      </c>
      <c r="C50" s="17" t="s">
        <v>2</v>
      </c>
      <c r="D50" s="28">
        <v>0.1</v>
      </c>
      <c r="E50" s="28"/>
      <c r="F50" s="21"/>
    </row>
    <row r="51" spans="1:6" x14ac:dyDescent="0.25">
      <c r="A51" s="1"/>
      <c r="B51" s="4" t="s">
        <v>83</v>
      </c>
      <c r="C51" s="3"/>
      <c r="D51" s="28"/>
      <c r="E51" s="28"/>
      <c r="F51" s="21"/>
    </row>
    <row r="52" spans="1:6" ht="15" customHeight="1" x14ac:dyDescent="0.25">
      <c r="A52" s="1"/>
      <c r="B52" s="4" t="s">
        <v>84</v>
      </c>
      <c r="C52" s="17" t="s">
        <v>92</v>
      </c>
      <c r="D52" s="28">
        <v>0.5</v>
      </c>
      <c r="E52" s="28"/>
      <c r="F52" s="21"/>
    </row>
    <row r="53" spans="1:6" x14ac:dyDescent="0.25">
      <c r="A53" s="1"/>
      <c r="B53" s="4" t="s">
        <v>85</v>
      </c>
      <c r="C53" s="3"/>
      <c r="D53" s="28"/>
      <c r="E53" s="28"/>
      <c r="F53" s="21"/>
    </row>
    <row r="54" spans="1:6" x14ac:dyDescent="0.25">
      <c r="A54" s="1"/>
      <c r="B54" s="4" t="s">
        <v>86</v>
      </c>
      <c r="C54" s="3"/>
      <c r="D54" s="28"/>
      <c r="E54" s="28"/>
      <c r="F54" s="21"/>
    </row>
    <row r="55" spans="1:6" x14ac:dyDescent="0.25">
      <c r="A55" s="1"/>
      <c r="B55" s="4" t="s">
        <v>87</v>
      </c>
      <c r="D55" s="28"/>
      <c r="E55" s="28"/>
      <c r="F55" s="21"/>
    </row>
    <row r="56" spans="1:6" x14ac:dyDescent="0.25">
      <c r="A56" s="1"/>
      <c r="B56" s="4" t="s">
        <v>104</v>
      </c>
      <c r="C56" s="17" t="s">
        <v>2</v>
      </c>
      <c r="D56" s="28">
        <v>0.1</v>
      </c>
      <c r="E56" s="28"/>
      <c r="F56" s="21"/>
    </row>
    <row r="57" spans="1:6" ht="15.75" customHeight="1" x14ac:dyDescent="0.25">
      <c r="A57" s="1"/>
      <c r="B57" s="4" t="s">
        <v>91</v>
      </c>
      <c r="C57" s="17" t="s">
        <v>92</v>
      </c>
      <c r="D57" s="28">
        <v>0.1</v>
      </c>
      <c r="E57" s="28"/>
      <c r="F57" s="21"/>
    </row>
    <row r="58" spans="1:6" x14ac:dyDescent="0.25">
      <c r="A58" s="1"/>
      <c r="B58" s="4" t="s">
        <v>90</v>
      </c>
      <c r="C58" s="17" t="s">
        <v>92</v>
      </c>
      <c r="D58" s="28">
        <v>0.05</v>
      </c>
      <c r="E58" s="28"/>
      <c r="F58" s="23"/>
    </row>
    <row r="59" spans="1:6" x14ac:dyDescent="0.25">
      <c r="A59" s="1"/>
      <c r="B59" s="4" t="s">
        <v>89</v>
      </c>
      <c r="C59" s="2" t="s">
        <v>2</v>
      </c>
      <c r="D59" s="28">
        <v>0.03</v>
      </c>
      <c r="E59" s="28"/>
      <c r="F59" s="21"/>
    </row>
    <row r="60" spans="1:6" ht="25.5" x14ac:dyDescent="0.25">
      <c r="A60" s="1"/>
      <c r="B60" s="4" t="s">
        <v>88</v>
      </c>
      <c r="C60" s="17" t="s">
        <v>2</v>
      </c>
      <c r="D60" s="28">
        <v>0.03</v>
      </c>
      <c r="E60" s="28"/>
      <c r="F60" s="21"/>
    </row>
    <row r="61" spans="1:6" x14ac:dyDescent="0.25">
      <c r="A61" s="10">
        <v>6</v>
      </c>
      <c r="B61" s="6" t="s">
        <v>96</v>
      </c>
      <c r="C61" s="2"/>
      <c r="D61" s="22">
        <f>SUM(D66,D64,D63,D62)</f>
        <v>0.34</v>
      </c>
      <c r="E61" s="22">
        <f>D61*D8*12</f>
        <v>14062.699199999999</v>
      </c>
      <c r="F61" s="21"/>
    </row>
    <row r="62" spans="1:6" x14ac:dyDescent="0.25">
      <c r="A62" s="1"/>
      <c r="B62" s="4" t="s">
        <v>13</v>
      </c>
      <c r="C62" s="3" t="s">
        <v>30</v>
      </c>
      <c r="D62" s="11">
        <v>0.04</v>
      </c>
      <c r="E62" s="11"/>
      <c r="F62" s="21"/>
    </row>
    <row r="63" spans="1:6" x14ac:dyDescent="0.25">
      <c r="A63" s="1"/>
      <c r="B63" s="4" t="s">
        <v>28</v>
      </c>
      <c r="C63" s="3" t="s">
        <v>30</v>
      </c>
      <c r="D63" s="11">
        <v>0.1</v>
      </c>
      <c r="E63" s="11"/>
      <c r="F63" s="21"/>
    </row>
    <row r="64" spans="1:6" x14ac:dyDescent="0.25">
      <c r="A64" s="1"/>
      <c r="B64" s="4" t="s">
        <v>29</v>
      </c>
      <c r="C64" s="17" t="s">
        <v>2</v>
      </c>
      <c r="D64" s="11">
        <v>0.1</v>
      </c>
      <c r="E64" s="11"/>
      <c r="F64" s="23"/>
    </row>
    <row r="65" spans="1:6" x14ac:dyDescent="0.25">
      <c r="A65" s="1"/>
      <c r="B65" s="4" t="s">
        <v>26</v>
      </c>
      <c r="C65" s="1"/>
      <c r="D65" s="11"/>
      <c r="E65" s="11"/>
      <c r="F65" s="23"/>
    </row>
    <row r="66" spans="1:6" x14ac:dyDescent="0.25">
      <c r="A66" s="1"/>
      <c r="B66" s="4" t="s">
        <v>27</v>
      </c>
      <c r="C66" s="17" t="s">
        <v>2</v>
      </c>
      <c r="D66" s="11">
        <v>0.1</v>
      </c>
      <c r="E66" s="11"/>
      <c r="F66" s="21"/>
    </row>
    <row r="67" spans="1:6" x14ac:dyDescent="0.25">
      <c r="A67" s="10">
        <v>7</v>
      </c>
      <c r="B67" s="6" t="s">
        <v>97</v>
      </c>
      <c r="C67" s="2"/>
      <c r="D67" s="30">
        <v>0.15</v>
      </c>
      <c r="E67" s="30">
        <f>D67*D8*12</f>
        <v>6204.1319999999996</v>
      </c>
      <c r="F67" s="21"/>
    </row>
    <row r="68" spans="1:6" ht="13.5" customHeight="1" x14ac:dyDescent="0.25">
      <c r="A68" s="10">
        <v>8</v>
      </c>
      <c r="B68" s="6" t="s">
        <v>79</v>
      </c>
      <c r="C68" s="1"/>
      <c r="D68" s="30">
        <f>SUM(D69:D75)</f>
        <v>2.4899999999999998</v>
      </c>
      <c r="E68" s="30">
        <f>D68*D8*12</f>
        <v>102988.5912</v>
      </c>
      <c r="F68" s="21"/>
    </row>
    <row r="69" spans="1:6" x14ac:dyDescent="0.25">
      <c r="A69" s="1"/>
      <c r="B69" s="4" t="s">
        <v>76</v>
      </c>
      <c r="C69" s="2"/>
      <c r="D69" s="28">
        <v>2</v>
      </c>
      <c r="E69" s="28"/>
      <c r="F69" s="21"/>
    </row>
    <row r="70" spans="1:6" x14ac:dyDescent="0.25">
      <c r="A70" s="1"/>
      <c r="B70" s="25" t="s">
        <v>78</v>
      </c>
      <c r="C70" s="17"/>
      <c r="D70" s="28">
        <v>0.09</v>
      </c>
      <c r="E70" s="28"/>
      <c r="F70" s="21"/>
    </row>
    <row r="71" spans="1:6" x14ac:dyDescent="0.25">
      <c r="A71" s="1"/>
      <c r="B71" s="4" t="s">
        <v>80</v>
      </c>
      <c r="C71" s="2"/>
      <c r="D71" s="28">
        <v>0.06</v>
      </c>
      <c r="E71" s="28"/>
      <c r="F71" s="21"/>
    </row>
    <row r="72" spans="1:6" x14ac:dyDescent="0.25">
      <c r="A72" s="1"/>
      <c r="B72" s="4" t="s">
        <v>77</v>
      </c>
      <c r="C72" s="17" t="s">
        <v>2</v>
      </c>
      <c r="D72" s="28">
        <v>0.02</v>
      </c>
      <c r="E72" s="28"/>
      <c r="F72" s="21"/>
    </row>
    <row r="73" spans="1:6" ht="16.5" customHeight="1" x14ac:dyDescent="0.25">
      <c r="A73" s="1"/>
      <c r="B73" s="4" t="s">
        <v>44</v>
      </c>
      <c r="C73" s="17" t="s">
        <v>2</v>
      </c>
      <c r="D73" s="28">
        <v>0.13</v>
      </c>
      <c r="E73" s="28"/>
      <c r="F73" s="23"/>
    </row>
    <row r="74" spans="1:6" x14ac:dyDescent="0.25">
      <c r="A74" s="1"/>
      <c r="B74" s="4" t="s">
        <v>81</v>
      </c>
      <c r="C74" s="17" t="s">
        <v>12</v>
      </c>
      <c r="D74" s="28">
        <v>0.14000000000000001</v>
      </c>
      <c r="E74" s="28"/>
      <c r="F74" s="24"/>
    </row>
    <row r="75" spans="1:6" x14ac:dyDescent="0.25">
      <c r="A75" s="1"/>
      <c r="B75" s="4" t="s">
        <v>33</v>
      </c>
      <c r="C75" s="17" t="s">
        <v>2</v>
      </c>
      <c r="D75" s="28">
        <v>0.05</v>
      </c>
      <c r="E75" s="28"/>
      <c r="F75" s="24"/>
    </row>
    <row r="76" spans="1:6" x14ac:dyDescent="0.25">
      <c r="A76" s="7">
        <v>9</v>
      </c>
      <c r="B76" s="6" t="s">
        <v>108</v>
      </c>
      <c r="C76" s="2"/>
      <c r="D76" s="22">
        <f>SUM(D77:D80)</f>
        <v>1.7755911382929959</v>
      </c>
      <c r="E76" s="22">
        <f>D76*D8*12</f>
        <v>73440.012000000002</v>
      </c>
      <c r="F76" s="24"/>
    </row>
    <row r="77" spans="1:6" x14ac:dyDescent="0.25">
      <c r="A77" s="8"/>
      <c r="B77" s="4" t="s">
        <v>37</v>
      </c>
      <c r="C77" s="2" t="s">
        <v>15</v>
      </c>
      <c r="D77" s="11">
        <v>1.05</v>
      </c>
      <c r="E77" s="11"/>
      <c r="F77" s="24"/>
    </row>
    <row r="78" spans="1:6" x14ac:dyDescent="0.25">
      <c r="A78" s="8"/>
      <c r="B78" s="4" t="s">
        <v>38</v>
      </c>
      <c r="C78" s="17" t="s">
        <v>15</v>
      </c>
      <c r="D78" s="11">
        <f>D13*2.3*75/D8/12</f>
        <v>0.62559113829299573</v>
      </c>
      <c r="E78" s="11"/>
      <c r="F78" s="23"/>
    </row>
    <row r="79" spans="1:6" x14ac:dyDescent="0.25">
      <c r="A79" s="8"/>
      <c r="B79" s="4" t="s">
        <v>32</v>
      </c>
      <c r="C79" s="17" t="s">
        <v>14</v>
      </c>
      <c r="D79" s="11">
        <v>0.08</v>
      </c>
      <c r="E79" s="11"/>
      <c r="F79" s="24"/>
    </row>
    <row r="80" spans="1:6" x14ac:dyDescent="0.25">
      <c r="A80" s="8"/>
      <c r="B80" s="4" t="s">
        <v>39</v>
      </c>
      <c r="C80" s="17" t="s">
        <v>14</v>
      </c>
      <c r="D80" s="11">
        <v>0.02</v>
      </c>
      <c r="E80" s="11"/>
      <c r="F80" s="24"/>
    </row>
    <row r="81" spans="1:6" x14ac:dyDescent="0.25">
      <c r="A81" s="7">
        <v>10</v>
      </c>
      <c r="B81" s="6" t="s">
        <v>105</v>
      </c>
      <c r="D81" s="22">
        <f>SUM(D82:D83)</f>
        <v>1</v>
      </c>
      <c r="E81" s="22">
        <f>D81*D8*12</f>
        <v>41360.879999999997</v>
      </c>
      <c r="F81" s="23"/>
    </row>
    <row r="82" spans="1:6" x14ac:dyDescent="0.25">
      <c r="A82" s="7"/>
      <c r="B82" s="4" t="s">
        <v>70</v>
      </c>
      <c r="C82" s="2" t="s">
        <v>16</v>
      </c>
      <c r="D82" s="11">
        <v>0.9</v>
      </c>
      <c r="E82" s="11"/>
      <c r="F82" s="21"/>
    </row>
    <row r="83" spans="1:6" x14ac:dyDescent="0.25">
      <c r="A83" s="7"/>
      <c r="B83" s="4" t="s">
        <v>71</v>
      </c>
      <c r="C83" s="17" t="s">
        <v>2</v>
      </c>
      <c r="D83" s="11">
        <v>0.1</v>
      </c>
      <c r="E83" s="11"/>
      <c r="F83" s="21"/>
    </row>
    <row r="84" spans="1:6" x14ac:dyDescent="0.25">
      <c r="A84" s="7">
        <v>11</v>
      </c>
      <c r="B84" s="6" t="s">
        <v>35</v>
      </c>
      <c r="C84" s="27"/>
      <c r="D84" s="22">
        <f>SUM(D85:D88)</f>
        <v>0.74</v>
      </c>
      <c r="E84" s="22">
        <f>D84*D8*12</f>
        <v>30607.051199999998</v>
      </c>
      <c r="F84" s="21"/>
    </row>
    <row r="85" spans="1:6" x14ac:dyDescent="0.25">
      <c r="A85" s="7"/>
      <c r="B85" s="4" t="s">
        <v>57</v>
      </c>
      <c r="C85" s="17" t="s">
        <v>36</v>
      </c>
      <c r="D85" s="11">
        <v>0.3</v>
      </c>
      <c r="E85" s="11"/>
      <c r="F85" s="21"/>
    </row>
    <row r="86" spans="1:6" x14ac:dyDescent="0.25">
      <c r="A86" s="7"/>
      <c r="B86" s="4" t="s">
        <v>58</v>
      </c>
      <c r="C86" s="17" t="s">
        <v>2</v>
      </c>
      <c r="D86" s="11">
        <v>0.44</v>
      </c>
      <c r="E86" s="11"/>
      <c r="F86" s="23"/>
    </row>
    <row r="87" spans="1:6" x14ac:dyDescent="0.25">
      <c r="A87" s="7"/>
      <c r="B87" s="4" t="s">
        <v>59</v>
      </c>
      <c r="C87" s="17" t="s">
        <v>2</v>
      </c>
      <c r="D87" s="11">
        <v>0</v>
      </c>
      <c r="E87" s="11"/>
      <c r="F87" s="24"/>
    </row>
    <row r="88" spans="1:6" x14ac:dyDescent="0.25">
      <c r="A88" s="7"/>
      <c r="B88" s="4" t="s">
        <v>60</v>
      </c>
      <c r="C88" s="17" t="s">
        <v>2</v>
      </c>
      <c r="D88" s="11">
        <v>0</v>
      </c>
      <c r="E88" s="11"/>
      <c r="F88" s="24"/>
    </row>
    <row r="89" spans="1:6" x14ac:dyDescent="0.25">
      <c r="A89" s="7">
        <v>12</v>
      </c>
      <c r="B89" s="19" t="s">
        <v>72</v>
      </c>
      <c r="C89" s="17"/>
      <c r="D89" s="22">
        <f>SUM(D90:D91)</f>
        <v>2.08</v>
      </c>
      <c r="E89" s="22">
        <f>D89*D8*12</f>
        <v>86030.630399999995</v>
      </c>
      <c r="F89" s="24"/>
    </row>
    <row r="90" spans="1:6" x14ac:dyDescent="0.25">
      <c r="A90" s="7"/>
      <c r="B90" s="5" t="s">
        <v>111</v>
      </c>
      <c r="C90" s="17"/>
      <c r="D90" s="11">
        <v>1.78</v>
      </c>
      <c r="E90" s="11"/>
      <c r="F90" s="23"/>
    </row>
    <row r="91" spans="1:6" s="9" customFormat="1" x14ac:dyDescent="0.25">
      <c r="A91" s="7"/>
      <c r="B91" s="5" t="s">
        <v>17</v>
      </c>
      <c r="C91" s="17"/>
      <c r="D91" s="11">
        <v>0.3</v>
      </c>
      <c r="E91" s="11"/>
      <c r="F91" s="21"/>
    </row>
    <row r="92" spans="1:6" s="9" customFormat="1" x14ac:dyDescent="0.25">
      <c r="A92" s="7"/>
      <c r="B92" s="5" t="s">
        <v>75</v>
      </c>
      <c r="C92" s="17"/>
      <c r="D92" s="11">
        <v>0.04</v>
      </c>
      <c r="E92" s="11"/>
      <c r="F92" s="21"/>
    </row>
    <row r="93" spans="1:6" s="9" customFormat="1" x14ac:dyDescent="0.25">
      <c r="A93" s="7">
        <v>13</v>
      </c>
      <c r="B93" s="6" t="s">
        <v>93</v>
      </c>
      <c r="C93" s="10" t="s">
        <v>20</v>
      </c>
      <c r="D93" s="22">
        <f>SUM(D102,D101,D100,D99,D98,D97,D96,D95,D94)</f>
        <v>3.67</v>
      </c>
      <c r="E93" s="22">
        <f>D93*D8*12</f>
        <v>151794.4296</v>
      </c>
      <c r="F93" s="21"/>
    </row>
    <row r="94" spans="1:6" x14ac:dyDescent="0.25">
      <c r="A94" s="1"/>
      <c r="B94" s="4" t="s">
        <v>66</v>
      </c>
      <c r="C94" s="1"/>
      <c r="D94" s="11">
        <v>2.62</v>
      </c>
      <c r="E94" s="11"/>
      <c r="F94" s="21"/>
    </row>
    <row r="95" spans="1:6" x14ac:dyDescent="0.25">
      <c r="A95" s="1"/>
      <c r="B95" s="4" t="s">
        <v>106</v>
      </c>
      <c r="C95" s="1"/>
      <c r="D95" s="11">
        <v>0.2</v>
      </c>
      <c r="E95" s="11"/>
      <c r="F95" s="21"/>
    </row>
    <row r="96" spans="1:6" x14ac:dyDescent="0.25">
      <c r="A96" s="1"/>
      <c r="B96" s="4" t="s">
        <v>69</v>
      </c>
      <c r="C96" s="1"/>
      <c r="D96" s="11">
        <v>0.05</v>
      </c>
      <c r="E96" s="11"/>
      <c r="F96" s="21"/>
    </row>
    <row r="97" spans="1:6" x14ac:dyDescent="0.25">
      <c r="A97" s="1"/>
      <c r="B97" s="25" t="s">
        <v>65</v>
      </c>
      <c r="C97" s="1"/>
      <c r="D97" s="11">
        <v>0.05</v>
      </c>
      <c r="E97" s="11"/>
      <c r="F97" s="21"/>
    </row>
    <row r="98" spans="1:6" x14ac:dyDescent="0.25">
      <c r="A98" s="1"/>
      <c r="B98" s="4" t="s">
        <v>68</v>
      </c>
      <c r="C98" s="1"/>
      <c r="D98" s="11">
        <v>0.1</v>
      </c>
      <c r="E98" s="11"/>
      <c r="F98" s="21"/>
    </row>
    <row r="99" spans="1:6" x14ac:dyDescent="0.25">
      <c r="A99" s="1"/>
      <c r="B99" s="4" t="s">
        <v>67</v>
      </c>
      <c r="C99" s="1"/>
      <c r="D99" s="11">
        <v>0.05</v>
      </c>
      <c r="E99" s="11"/>
      <c r="F99" s="21"/>
    </row>
    <row r="100" spans="1:6" x14ac:dyDescent="0.25">
      <c r="A100" s="1"/>
      <c r="B100" s="4" t="s">
        <v>74</v>
      </c>
      <c r="C100" s="1"/>
      <c r="D100" s="11">
        <v>0.05</v>
      </c>
      <c r="E100" s="11"/>
      <c r="F100" s="20"/>
    </row>
    <row r="101" spans="1:6" x14ac:dyDescent="0.25">
      <c r="A101" s="1"/>
      <c r="B101" s="4" t="s">
        <v>18</v>
      </c>
      <c r="C101" s="1"/>
      <c r="D101" s="11">
        <v>0.08</v>
      </c>
      <c r="E101" s="11"/>
      <c r="F101" s="20"/>
    </row>
    <row r="102" spans="1:6" x14ac:dyDescent="0.25">
      <c r="A102" s="1"/>
      <c r="B102" s="4" t="s">
        <v>107</v>
      </c>
      <c r="C102" s="1"/>
      <c r="D102" s="11">
        <v>0.47</v>
      </c>
      <c r="E102" s="11"/>
      <c r="F102" s="20"/>
    </row>
    <row r="103" spans="1:6" x14ac:dyDescent="0.25">
      <c r="A103" s="32"/>
      <c r="B103" s="33" t="s">
        <v>112</v>
      </c>
      <c r="C103" s="32"/>
      <c r="D103" s="34">
        <f>SUM(D14,D21,D31,D34,D48,D61,D67,D68,D76,D81,D84,D89,D93)</f>
        <v>14.920712441321365</v>
      </c>
      <c r="E103" s="34"/>
      <c r="F103" s="20"/>
    </row>
    <row r="104" spans="1:6" x14ac:dyDescent="0.25">
      <c r="A104" s="35"/>
      <c r="B104" s="33" t="s">
        <v>110</v>
      </c>
      <c r="C104" s="32"/>
      <c r="D104" s="34">
        <f>D103*1.04</f>
        <v>15.51754093897422</v>
      </c>
      <c r="E104" s="34"/>
      <c r="F104" s="20"/>
    </row>
    <row r="105" spans="1:6" x14ac:dyDescent="0.25">
      <c r="A105" s="35"/>
      <c r="B105" s="33" t="s">
        <v>109</v>
      </c>
      <c r="C105" s="32"/>
      <c r="D105" s="34">
        <f>D104*1.01</f>
        <v>15.672716348363961</v>
      </c>
      <c r="E105" s="34"/>
      <c r="F105" s="20"/>
    </row>
    <row r="106" spans="1:6" x14ac:dyDescent="0.25">
      <c r="A106" s="29">
        <v>14</v>
      </c>
      <c r="B106" s="14" t="s">
        <v>113</v>
      </c>
      <c r="C106" s="13"/>
      <c r="D106" s="15">
        <v>15.67</v>
      </c>
      <c r="E106" s="15">
        <f>D106*D8*12</f>
        <v>648124.98959999997</v>
      </c>
      <c r="F106" s="20"/>
    </row>
    <row r="107" spans="1:6" x14ac:dyDescent="0.25">
      <c r="A107" s="35"/>
      <c r="B107" s="33" t="s">
        <v>114</v>
      </c>
      <c r="C107" s="32"/>
      <c r="D107" s="34">
        <v>6.66</v>
      </c>
      <c r="E107" s="34"/>
      <c r="F107" s="20"/>
    </row>
    <row r="108" spans="1:6" x14ac:dyDescent="0.25">
      <c r="A108" s="35"/>
      <c r="B108" s="33" t="s">
        <v>110</v>
      </c>
      <c r="C108" s="32"/>
      <c r="D108" s="34">
        <f>D107*1.04</f>
        <v>6.9264000000000001</v>
      </c>
      <c r="E108" s="34"/>
    </row>
    <row r="109" spans="1:6" x14ac:dyDescent="0.25">
      <c r="A109" s="35"/>
      <c r="B109" s="33" t="s">
        <v>109</v>
      </c>
      <c r="C109" s="32"/>
      <c r="D109" s="34">
        <f>D108*1.01</f>
        <v>6.9956640000000005</v>
      </c>
      <c r="E109" s="34"/>
    </row>
    <row r="110" spans="1:6" x14ac:dyDescent="0.25">
      <c r="A110" s="29">
        <v>15</v>
      </c>
      <c r="B110" s="14" t="s">
        <v>115</v>
      </c>
      <c r="C110" s="13"/>
      <c r="D110" s="15">
        <v>7</v>
      </c>
      <c r="E110" s="15">
        <f>D110*D8*12</f>
        <v>289526.16000000003</v>
      </c>
    </row>
  </sheetData>
  <mergeCells count="15">
    <mergeCell ref="B1:E1"/>
    <mergeCell ref="B2:E2"/>
    <mergeCell ref="A4:E4"/>
    <mergeCell ref="D13:E13"/>
    <mergeCell ref="D8:E8"/>
    <mergeCell ref="D9:E9"/>
    <mergeCell ref="D12:E12"/>
    <mergeCell ref="D10:E10"/>
    <mergeCell ref="D11:E11"/>
    <mergeCell ref="A5:A7"/>
    <mergeCell ref="B5:B7"/>
    <mergeCell ref="C5:C7"/>
    <mergeCell ref="D5:E5"/>
    <mergeCell ref="D6:D7"/>
    <mergeCell ref="E6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Содержание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</dc:creator>
  <cp:lastModifiedBy>Анастасия</cp:lastModifiedBy>
  <cp:lastPrinted>2018-06-13T13:33:51Z</cp:lastPrinted>
  <dcterms:created xsi:type="dcterms:W3CDTF">2018-03-15T04:22:08Z</dcterms:created>
  <dcterms:modified xsi:type="dcterms:W3CDTF">2023-02-10T08:21:43Z</dcterms:modified>
</cp:coreProperties>
</file>