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15" windowHeight="4755" tabRatio="0" activeTab="0"/>
  </bookViews>
  <sheets>
    <sheet name="Sheet1" sheetId="1" r:id="rId1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<sst xmlns="http://schemas.openxmlformats.org/spreadsheetml/2006/main" count="122" uniqueCount="60">
  <si>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</si>
  <si>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</si>
  <si>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</si>
  <si>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</si>
  <si>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</si>
  <si>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</si>
  <si>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</si>
  <si>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</si>
  <si>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</si>
  <si>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</si>
  <si>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</si>
  <si>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1</t>
  </si>
  <si>
    <t>2</t>
  </si>
  <si>
    <t>Котельная 280 кв</t>
  </si>
  <si>
    <t>---</t>
  </si>
  <si>
    <t>Гкал с октября по декабрь</t>
  </si>
  <si>
    <t>Сумма с октября по декабрь (руб.)</t>
  </si>
  <si>
    <t>Горячее водоснабжение</t>
  </si>
  <si>
    <t>Кол-во человек</t>
  </si>
  <si>
    <t>куб.м. в месяц</t>
  </si>
  <si>
    <t>Гкал в  месяц</t>
  </si>
  <si>
    <t>Тариф с учетом НДС руб./куб.м</t>
  </si>
  <si>
    <t>Тариф с учетом НДС руб./Гкал</t>
  </si>
  <si>
    <t>Сумма с января по июнь руб/куб.м.</t>
  </si>
  <si>
    <t>Сумма с января по июнь руб/Гкал</t>
  </si>
  <si>
    <t>Сумма с января по июнь</t>
  </si>
  <si>
    <t>Сумма с июля по декабрь руб/куб.м.</t>
  </si>
  <si>
    <t>Сумма с июля по декабрь руб/Гкал</t>
  </si>
  <si>
    <t>Сумма с июля по декабрь</t>
  </si>
  <si>
    <t>Итого по договору:</t>
  </si>
  <si>
    <t>3</t>
  </si>
  <si>
    <t>4</t>
  </si>
  <si>
    <t>5</t>
  </si>
  <si>
    <t>6</t>
  </si>
  <si>
    <t>7</t>
  </si>
  <si>
    <t>8</t>
  </si>
  <si>
    <t>ул.Ватутина 24</t>
  </si>
  <si>
    <t>ул.Ватутина 26</t>
  </si>
  <si>
    <t>ул.Гафурова 86</t>
  </si>
  <si>
    <t>ул.Радищева 130</t>
  </si>
  <si>
    <t>ул.Радищева 160</t>
  </si>
  <si>
    <t>Котельная 298 кв</t>
  </si>
  <si>
    <t>Котельная 324-2 кв</t>
  </si>
  <si>
    <t>Котельная Училище связи</t>
  </si>
  <si>
    <t>ул.Сев. Венец 14 (бойлер)</t>
  </si>
  <si>
    <t>"Теплоснабжающая организация":</t>
  </si>
  <si>
    <t>"Потребитель":</t>
  </si>
  <si>
    <t>М.П.</t>
  </si>
  <si>
    <t>2 пер.Нариманова27/1</t>
  </si>
  <si>
    <t>2 пер.Нариманова33/6</t>
  </si>
  <si>
    <t>ул.Сев.Венец 14</t>
  </si>
  <si>
    <t>ИТОГО:</t>
  </si>
  <si>
    <t>ИТОГО отопления в отопительный период (семь месяцев):</t>
  </si>
  <si>
    <t>исп. Шишкина А.В.тел. 32-83-01</t>
  </si>
  <si>
    <t>ИТОГО горячее водоснабжение:</t>
  </si>
  <si>
    <t>Норматив потребления куб.м. / на 1 чел в месяц</t>
  </si>
  <si>
    <t>Норматив потребления Гкалл / на 1 чел в месяц</t>
  </si>
  <si>
    <t>Приложение №1 к дополнительному соглашению от 11.01.2016г. к договору теплоснабжения № 704 от 01.06.2007г.</t>
  </si>
  <si>
    <t>___________________ / С.Н.Тарасов /</t>
  </si>
  <si>
    <t>_________________ / О.И.Сухенко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</si>
</sst>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0.0000"/>
    <numFmt numFmtId="168" formatCode="0.000000"/>
    <numFmt numFmtId="169" formatCode="#,##0.0"/>
    <numFmt numFmtId="170" formatCode="0.0"/>
    <numFmt numFmtId="171" formatCode="#,##0.000"/>
  </numFmts>
  <fonts count="25"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14" fillId="3" borderId="1" applyNumberFormat="0" applyAlignment="0" applyProtection="0"/>
    <xf numFmtId="0" fontId="15" fillId="5" borderId="2" applyNumberFormat="0" applyAlignment="0" applyProtection="0"/>
    <xf numFmtId="0" fontId="16" fillId="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8" fillId="11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4" fontId="1" fillId="0" borderId="12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" fillId="0" borderId="12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3" fontId="2" fillId="0" borderId="10" xfId="0" applyFont="1" applyBorder="1" applyAlignment="1">
      <alignment horizontal="right"/>
    </xf>
    <xf numFmtId="4" fontId="2" fillId="0" borderId="10" xfId="0" applyFont="1" applyBorder="1" applyAlignment="1">
      <alignment horizontal="right"/>
    </xf>
    <xf numFmtId="2" fontId="2" fillId="0" borderId="1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Normal="75" zoomScaleSheetLayoutView="100" zoomScalePageLayoutView="0" workbookViewId="0" topLeftCell="C19">
      <selection activeCell="J36" sqref="J36"/>
    </sheetView>
  </sheetViews>
  <sheetFormatPr defaultColWidth="10.5" defaultRowHeight="11.25" outlineLevelCol="1"/>
  <cols>
    <col min="1" max="1" width="5.5" style="2" customWidth="1"/>
    <col min="2" max="2" width="29.5" style="2" customWidth="1"/>
    <col min="3" max="3" width="29.83203125" style="2" customWidth="1"/>
    <col min="4" max="4" width="12.66015625" style="2" customWidth="1"/>
    <col min="5" max="5" width="22.5" style="2" customWidth="1"/>
    <col min="6" max="6" width="23.66015625" style="2" customWidth="1"/>
    <col min="7" max="7" width="13.66015625" style="2" hidden="1" customWidth="1" outlineLevel="1"/>
    <col min="8" max="8" width="15.33203125" style="2" customWidth="1" collapsed="1"/>
    <col min="9" max="9" width="14.5" style="2" customWidth="1"/>
    <col min="10" max="10" width="16.16015625" style="2" customWidth="1"/>
    <col min="11" max="11" width="16.5" style="2" customWidth="1"/>
    <col min="12" max="13" width="18.5" style="2" customWidth="1"/>
    <col min="14" max="14" width="18.33203125" style="2" customWidth="1"/>
    <col min="15" max="16384" width="10.5" style="2" customWidth="1"/>
  </cols>
  <sheetData>
    <row r="1" spans="1:14" ht="18" customHeight="1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ht="6" customHeight="1"/>
    <row r="3" ht="12.75" customHeight="1">
      <c r="J3" s="45" t="s">
        <v>0</v>
      </c>
    </row>
    <row r="4" spans="1:10" ht="54" customHeight="1">
      <c r="A4" s="1" t="s">
        <v>1</v>
      </c>
      <c r="B4" s="1" t="s">
        <v>2</v>
      </c>
      <c r="C4" s="3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2.75" customHeight="1">
      <c r="A5" s="4" t="s">
        <v>11</v>
      </c>
      <c r="B5" s="5" t="s">
        <v>48</v>
      </c>
      <c r="C5" s="9" t="s">
        <v>42</v>
      </c>
      <c r="D5" s="42">
        <v>144686</v>
      </c>
      <c r="E5" s="43">
        <v>1440.92</v>
      </c>
      <c r="F5" s="8">
        <v>0.19</v>
      </c>
      <c r="G5" s="8">
        <f>E5*F5/7</f>
        <v>39.110685714285715</v>
      </c>
      <c r="H5" s="7">
        <f>G5*4</f>
        <v>156.44274285714286</v>
      </c>
      <c r="I5" s="7">
        <v>1918.68</v>
      </c>
      <c r="J5" s="7">
        <f>H5*I5</f>
        <v>300163.5618651429</v>
      </c>
    </row>
    <row r="6" spans="1:10" ht="12.75" customHeight="1">
      <c r="A6" s="4" t="s">
        <v>12</v>
      </c>
      <c r="B6" s="5" t="s">
        <v>49</v>
      </c>
      <c r="C6" s="9" t="s">
        <v>42</v>
      </c>
      <c r="D6" s="42">
        <v>298161</v>
      </c>
      <c r="E6" s="43">
        <v>3382.6</v>
      </c>
      <c r="F6" s="8">
        <v>0.19</v>
      </c>
      <c r="G6" s="8">
        <f aca="true" t="shared" si="0" ref="G6:G12">E6*F6/7</f>
        <v>91.81342857142856</v>
      </c>
      <c r="H6" s="7">
        <f aca="true" t="shared" si="1" ref="H6:H12">G6*4</f>
        <v>367.25371428571424</v>
      </c>
      <c r="I6" s="7">
        <v>1918.68</v>
      </c>
      <c r="J6" s="7">
        <f aca="true" t="shared" si="2" ref="J6:J12">H6*I6</f>
        <v>704642.3565257143</v>
      </c>
    </row>
    <row r="7" spans="1:10" ht="12.75" customHeight="1">
      <c r="A7" s="4" t="s">
        <v>30</v>
      </c>
      <c r="B7" s="5" t="s">
        <v>36</v>
      </c>
      <c r="C7" s="9" t="s">
        <v>41</v>
      </c>
      <c r="D7" s="42">
        <v>88500</v>
      </c>
      <c r="E7" s="44">
        <v>956.4</v>
      </c>
      <c r="F7" s="8">
        <v>0.19</v>
      </c>
      <c r="G7" s="8">
        <f t="shared" si="0"/>
        <v>25.95942857142857</v>
      </c>
      <c r="H7" s="7">
        <f t="shared" si="1"/>
        <v>103.83771428571428</v>
      </c>
      <c r="I7" s="7">
        <v>1918.68</v>
      </c>
      <c r="J7" s="7">
        <f t="shared" si="2"/>
        <v>199231.3456457143</v>
      </c>
    </row>
    <row r="8" spans="1:10" ht="12.75" customHeight="1">
      <c r="A8" s="4" t="s">
        <v>31</v>
      </c>
      <c r="B8" s="5" t="s">
        <v>37</v>
      </c>
      <c r="C8" s="9" t="s">
        <v>41</v>
      </c>
      <c r="D8" s="42">
        <v>75438</v>
      </c>
      <c r="E8" s="44">
        <v>781.86</v>
      </c>
      <c r="F8" s="8">
        <v>0.19</v>
      </c>
      <c r="G8" s="8">
        <f t="shared" si="0"/>
        <v>21.221914285714288</v>
      </c>
      <c r="H8" s="7">
        <f t="shared" si="1"/>
        <v>84.88765714285715</v>
      </c>
      <c r="I8" s="7">
        <v>1918.68</v>
      </c>
      <c r="J8" s="7">
        <f t="shared" si="2"/>
        <v>162872.25000685715</v>
      </c>
    </row>
    <row r="9" spans="1:10" ht="12.75" customHeight="1">
      <c r="A9" s="4" t="s">
        <v>32</v>
      </c>
      <c r="B9" s="5" t="s">
        <v>38</v>
      </c>
      <c r="C9" s="9" t="s">
        <v>42</v>
      </c>
      <c r="D9" s="42">
        <v>298000</v>
      </c>
      <c r="E9" s="43">
        <v>3372.27</v>
      </c>
      <c r="F9" s="8">
        <v>0.19</v>
      </c>
      <c r="G9" s="8">
        <f t="shared" si="0"/>
        <v>91.53304285714286</v>
      </c>
      <c r="H9" s="7">
        <f t="shared" si="1"/>
        <v>366.13217142857144</v>
      </c>
      <c r="I9" s="7">
        <v>1918.68</v>
      </c>
      <c r="J9" s="7">
        <f t="shared" si="2"/>
        <v>702490.4746765714</v>
      </c>
    </row>
    <row r="10" spans="1:10" ht="12.75" customHeight="1">
      <c r="A10" s="4" t="s">
        <v>33</v>
      </c>
      <c r="B10" s="5" t="s">
        <v>39</v>
      </c>
      <c r="C10" s="9" t="s">
        <v>43</v>
      </c>
      <c r="D10" s="42">
        <v>711258</v>
      </c>
      <c r="E10" s="43">
        <v>9414.35</v>
      </c>
      <c r="F10" s="8">
        <v>0.19</v>
      </c>
      <c r="G10" s="8">
        <f t="shared" si="0"/>
        <v>255.53235714285714</v>
      </c>
      <c r="H10" s="7">
        <f t="shared" si="1"/>
        <v>1022.1294285714285</v>
      </c>
      <c r="I10" s="7">
        <v>1918.68</v>
      </c>
      <c r="J10" s="7">
        <f t="shared" si="2"/>
        <v>1961139.2920114286</v>
      </c>
    </row>
    <row r="11" spans="1:10" ht="12.75" customHeight="1">
      <c r="A11" s="4" t="s">
        <v>34</v>
      </c>
      <c r="B11" s="5" t="s">
        <v>40</v>
      </c>
      <c r="C11" s="9" t="s">
        <v>13</v>
      </c>
      <c r="D11" s="42">
        <v>267470</v>
      </c>
      <c r="E11" s="43">
        <v>2676.17</v>
      </c>
      <c r="F11" s="8">
        <v>0.19</v>
      </c>
      <c r="G11" s="8">
        <f t="shared" si="0"/>
        <v>72.6389</v>
      </c>
      <c r="H11" s="7">
        <f t="shared" si="1"/>
        <v>290.5556</v>
      </c>
      <c r="I11" s="7">
        <v>1918.68</v>
      </c>
      <c r="J11" s="7">
        <f t="shared" si="2"/>
        <v>557483.2186080001</v>
      </c>
    </row>
    <row r="12" spans="1:10" ht="12.75" customHeight="1">
      <c r="A12" s="4" t="s">
        <v>35</v>
      </c>
      <c r="B12" s="5" t="s">
        <v>50</v>
      </c>
      <c r="C12" s="9" t="s">
        <v>13</v>
      </c>
      <c r="D12" s="42">
        <v>169000</v>
      </c>
      <c r="E12" s="43">
        <v>1932.25</v>
      </c>
      <c r="F12" s="8">
        <v>0.19</v>
      </c>
      <c r="G12" s="8">
        <f t="shared" si="0"/>
        <v>52.44678571428572</v>
      </c>
      <c r="H12" s="7">
        <f t="shared" si="1"/>
        <v>209.78714285714287</v>
      </c>
      <c r="I12" s="7">
        <v>1918.68</v>
      </c>
      <c r="J12" s="7">
        <f t="shared" si="2"/>
        <v>402514.3952571429</v>
      </c>
    </row>
    <row r="13" spans="1:10" s="34" customFormat="1" ht="12.75" customHeight="1">
      <c r="A13" s="10"/>
      <c r="B13" s="10" t="s">
        <v>51</v>
      </c>
      <c r="C13" s="41"/>
      <c r="D13" s="37">
        <f>SUM(D5:D12)</f>
        <v>2052513</v>
      </c>
      <c r="E13" s="32">
        <f>SUM(E5:E12)</f>
        <v>23956.82</v>
      </c>
      <c r="F13" s="31" t="s">
        <v>14</v>
      </c>
      <c r="G13" s="31" t="s">
        <v>14</v>
      </c>
      <c r="H13" s="32">
        <f>SUM(H5:H12)</f>
        <v>2601.0261714285716</v>
      </c>
      <c r="I13" s="38" t="s">
        <v>14</v>
      </c>
      <c r="J13" s="32">
        <f>SUM(J5:J12)</f>
        <v>4990536.894596572</v>
      </c>
    </row>
    <row r="14" ht="5.25" customHeight="1"/>
    <row r="15" spans="1:10" ht="85.5" customHeight="1">
      <c r="A15" s="1" t="s">
        <v>1</v>
      </c>
      <c r="B15" s="1" t="s">
        <v>2</v>
      </c>
      <c r="C15" s="3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15</v>
      </c>
      <c r="I15" s="1" t="s">
        <v>9</v>
      </c>
      <c r="J15" s="1" t="s">
        <v>16</v>
      </c>
    </row>
    <row r="16" spans="1:10" ht="12.75" customHeight="1">
      <c r="A16" s="4" t="s">
        <v>11</v>
      </c>
      <c r="B16" s="5" t="str">
        <f>B5</f>
        <v>2 пер.Нариманова27/1</v>
      </c>
      <c r="C16" s="5" t="str">
        <f>C5</f>
        <v>Котельная 324-2 кв</v>
      </c>
      <c r="D16" s="6">
        <f>D5</f>
        <v>144686</v>
      </c>
      <c r="E16" s="7">
        <f>E5</f>
        <v>1440.92</v>
      </c>
      <c r="F16" s="8">
        <f>F5</f>
        <v>0.19</v>
      </c>
      <c r="G16" s="8">
        <f>E16*F16/7</f>
        <v>39.110685714285715</v>
      </c>
      <c r="H16" s="7">
        <f>G16*3</f>
        <v>117.33205714285714</v>
      </c>
      <c r="I16" s="7">
        <v>1981.81</v>
      </c>
      <c r="J16" s="7">
        <f>H16*I16</f>
        <v>232529.8441662857</v>
      </c>
    </row>
    <row r="17" spans="1:10" ht="12.75" customHeight="1">
      <c r="A17" s="4" t="s">
        <v>12</v>
      </c>
      <c r="B17" s="5" t="str">
        <f aca="true" t="shared" si="3" ref="B17:E23">B6</f>
        <v>2 пер.Нариманова33/6</v>
      </c>
      <c r="C17" s="5" t="str">
        <f t="shared" si="3"/>
        <v>Котельная 324-2 кв</v>
      </c>
      <c r="D17" s="6">
        <f t="shared" si="3"/>
        <v>298161</v>
      </c>
      <c r="E17" s="7">
        <f t="shared" si="3"/>
        <v>3382.6</v>
      </c>
      <c r="F17" s="8">
        <f aca="true" t="shared" si="4" ref="F17:F23">F6</f>
        <v>0.19</v>
      </c>
      <c r="G17" s="8">
        <f aca="true" t="shared" si="5" ref="G17:G23">E17*F17/7</f>
        <v>91.81342857142856</v>
      </c>
      <c r="H17" s="7">
        <f aca="true" t="shared" si="6" ref="H17:H23">G17*3</f>
        <v>275.44028571428566</v>
      </c>
      <c r="I17" s="7">
        <f>I16</f>
        <v>1981.81</v>
      </c>
      <c r="J17" s="7">
        <f aca="true" t="shared" si="7" ref="J17:J23">H17*I17</f>
        <v>545870.3126314285</v>
      </c>
    </row>
    <row r="18" spans="1:10" ht="12.75" customHeight="1">
      <c r="A18" s="4" t="s">
        <v>30</v>
      </c>
      <c r="B18" s="5" t="str">
        <f t="shared" si="3"/>
        <v>ул.Ватутина 24</v>
      </c>
      <c r="C18" s="5" t="str">
        <f t="shared" si="3"/>
        <v>Котельная 298 кв</v>
      </c>
      <c r="D18" s="6">
        <f t="shared" si="3"/>
        <v>88500</v>
      </c>
      <c r="E18" s="7">
        <f t="shared" si="3"/>
        <v>956.4</v>
      </c>
      <c r="F18" s="8">
        <f t="shared" si="4"/>
        <v>0.19</v>
      </c>
      <c r="G18" s="8">
        <f t="shared" si="5"/>
        <v>25.95942857142857</v>
      </c>
      <c r="H18" s="7">
        <f t="shared" si="6"/>
        <v>77.87828571428571</v>
      </c>
      <c r="I18" s="7">
        <f aca="true" t="shared" si="8" ref="I18:I23">I17</f>
        <v>1981.81</v>
      </c>
      <c r="J18" s="7">
        <f t="shared" si="7"/>
        <v>154339.96541142857</v>
      </c>
    </row>
    <row r="19" spans="1:10" ht="12.75" customHeight="1">
      <c r="A19" s="4" t="s">
        <v>31</v>
      </c>
      <c r="B19" s="5" t="str">
        <f t="shared" si="3"/>
        <v>ул.Ватутина 26</v>
      </c>
      <c r="C19" s="5" t="str">
        <f t="shared" si="3"/>
        <v>Котельная 298 кв</v>
      </c>
      <c r="D19" s="6">
        <f t="shared" si="3"/>
        <v>75438</v>
      </c>
      <c r="E19" s="7">
        <f t="shared" si="3"/>
        <v>781.86</v>
      </c>
      <c r="F19" s="8">
        <f t="shared" si="4"/>
        <v>0.19</v>
      </c>
      <c r="G19" s="8">
        <f t="shared" si="5"/>
        <v>21.221914285714288</v>
      </c>
      <c r="H19" s="7">
        <f t="shared" si="6"/>
        <v>63.66574285714286</v>
      </c>
      <c r="I19" s="7">
        <f t="shared" si="8"/>
        <v>1981.81</v>
      </c>
      <c r="J19" s="7">
        <f t="shared" si="7"/>
        <v>126173.40585171428</v>
      </c>
    </row>
    <row r="20" spans="1:10" ht="12.75" customHeight="1">
      <c r="A20" s="4" t="s">
        <v>32</v>
      </c>
      <c r="B20" s="5" t="str">
        <f t="shared" si="3"/>
        <v>ул.Гафурова 86</v>
      </c>
      <c r="C20" s="5" t="str">
        <f t="shared" si="3"/>
        <v>Котельная 324-2 кв</v>
      </c>
      <c r="D20" s="6">
        <f t="shared" si="3"/>
        <v>298000</v>
      </c>
      <c r="E20" s="7">
        <f t="shared" si="3"/>
        <v>3372.27</v>
      </c>
      <c r="F20" s="8">
        <f t="shared" si="4"/>
        <v>0.19</v>
      </c>
      <c r="G20" s="8">
        <f t="shared" si="5"/>
        <v>91.53304285714286</v>
      </c>
      <c r="H20" s="7">
        <f t="shared" si="6"/>
        <v>274.5991285714286</v>
      </c>
      <c r="I20" s="7">
        <f t="shared" si="8"/>
        <v>1981.81</v>
      </c>
      <c r="J20" s="7">
        <f t="shared" si="7"/>
        <v>544203.2989941429</v>
      </c>
    </row>
    <row r="21" spans="1:10" ht="12.75" customHeight="1">
      <c r="A21" s="4" t="s">
        <v>33</v>
      </c>
      <c r="B21" s="5" t="str">
        <f t="shared" si="3"/>
        <v>ул.Радищева 130</v>
      </c>
      <c r="C21" s="5" t="str">
        <f t="shared" si="3"/>
        <v>Котельная Училище связи</v>
      </c>
      <c r="D21" s="6">
        <f t="shared" si="3"/>
        <v>711258</v>
      </c>
      <c r="E21" s="7">
        <f t="shared" si="3"/>
        <v>9414.35</v>
      </c>
      <c r="F21" s="8">
        <f t="shared" si="4"/>
        <v>0.19</v>
      </c>
      <c r="G21" s="8">
        <f t="shared" si="5"/>
        <v>255.53235714285714</v>
      </c>
      <c r="H21" s="7">
        <f t="shared" si="6"/>
        <v>766.5970714285714</v>
      </c>
      <c r="I21" s="7">
        <f t="shared" si="8"/>
        <v>1981.81</v>
      </c>
      <c r="J21" s="7">
        <f t="shared" si="7"/>
        <v>1519249.7421278572</v>
      </c>
    </row>
    <row r="22" spans="1:10" ht="12.75" customHeight="1">
      <c r="A22" s="4" t="s">
        <v>34</v>
      </c>
      <c r="B22" s="5" t="str">
        <f t="shared" si="3"/>
        <v>ул.Радищева 160</v>
      </c>
      <c r="C22" s="5" t="str">
        <f t="shared" si="3"/>
        <v>Котельная 280 кв</v>
      </c>
      <c r="D22" s="6">
        <f t="shared" si="3"/>
        <v>267470</v>
      </c>
      <c r="E22" s="7">
        <f t="shared" si="3"/>
        <v>2676.17</v>
      </c>
      <c r="F22" s="8">
        <f t="shared" si="4"/>
        <v>0.19</v>
      </c>
      <c r="G22" s="8">
        <f t="shared" si="5"/>
        <v>72.6389</v>
      </c>
      <c r="H22" s="7">
        <f t="shared" si="6"/>
        <v>217.91670000000002</v>
      </c>
      <c r="I22" s="7">
        <f t="shared" si="8"/>
        <v>1981.81</v>
      </c>
      <c r="J22" s="7">
        <f t="shared" si="7"/>
        <v>431869.49522700004</v>
      </c>
    </row>
    <row r="23" spans="1:10" ht="12.75" customHeight="1">
      <c r="A23" s="4" t="s">
        <v>35</v>
      </c>
      <c r="B23" s="5" t="str">
        <f t="shared" si="3"/>
        <v>ул.Сев.Венец 14</v>
      </c>
      <c r="C23" s="5" t="str">
        <f t="shared" si="3"/>
        <v>Котельная 280 кв</v>
      </c>
      <c r="D23" s="6">
        <f t="shared" si="3"/>
        <v>169000</v>
      </c>
      <c r="E23" s="7">
        <f t="shared" si="3"/>
        <v>1932.25</v>
      </c>
      <c r="F23" s="8">
        <f t="shared" si="4"/>
        <v>0.19</v>
      </c>
      <c r="G23" s="8">
        <f t="shared" si="5"/>
        <v>52.44678571428572</v>
      </c>
      <c r="H23" s="7">
        <f t="shared" si="6"/>
        <v>157.34035714285716</v>
      </c>
      <c r="I23" s="7">
        <f t="shared" si="8"/>
        <v>1981.81</v>
      </c>
      <c r="J23" s="7">
        <f t="shared" si="7"/>
        <v>311818.69318928575</v>
      </c>
    </row>
    <row r="24" spans="1:10" s="34" customFormat="1" ht="12.75" customHeight="1">
      <c r="A24" s="10"/>
      <c r="B24" s="10" t="s">
        <v>51</v>
      </c>
      <c r="C24" s="41"/>
      <c r="D24" s="37">
        <f>SUM(D16:D23)</f>
        <v>2052513</v>
      </c>
      <c r="E24" s="32">
        <f>SUM(E16:E23)</f>
        <v>23956.82</v>
      </c>
      <c r="F24" s="31" t="s">
        <v>14</v>
      </c>
      <c r="G24" s="40" t="s">
        <v>14</v>
      </c>
      <c r="H24" s="32">
        <f>SUM(H16:H23)</f>
        <v>1950.7696285714285</v>
      </c>
      <c r="I24" s="38" t="s">
        <v>14</v>
      </c>
      <c r="J24" s="32">
        <f>SUM(J16:J23)</f>
        <v>3866054.757599143</v>
      </c>
    </row>
    <row r="25" spans="7:8" ht="6.75" customHeight="1">
      <c r="G25" s="12"/>
      <c r="H25" s="12"/>
    </row>
    <row r="26" spans="1:14" s="34" customFormat="1" ht="13.5" customHeight="1">
      <c r="A26" s="47" t="s">
        <v>52</v>
      </c>
      <c r="B26" s="48"/>
      <c r="C26" s="49"/>
      <c r="D26" s="37">
        <f>D24</f>
        <v>2052513</v>
      </c>
      <c r="E26" s="32">
        <f>E24</f>
        <v>23956.82</v>
      </c>
      <c r="F26" s="31" t="s">
        <v>14</v>
      </c>
      <c r="G26" s="40" t="s">
        <v>14</v>
      </c>
      <c r="H26" s="33">
        <f>H13+H24</f>
        <v>4551.7958</v>
      </c>
      <c r="I26" s="31" t="s">
        <v>14</v>
      </c>
      <c r="J26" s="32">
        <f>J13+J24</f>
        <v>8856591.652195714</v>
      </c>
      <c r="K26" s="50" t="s">
        <v>17</v>
      </c>
      <c r="L26" s="50"/>
      <c r="M26" s="50"/>
      <c r="N26" s="50"/>
    </row>
    <row r="27" spans="1:14" ht="6.75" customHeight="1">
      <c r="A27" s="21"/>
      <c r="B27" s="22"/>
      <c r="C27" s="21"/>
      <c r="D27" s="23"/>
      <c r="E27" s="24"/>
      <c r="F27" s="25"/>
      <c r="G27" s="26"/>
      <c r="H27" s="27"/>
      <c r="I27" s="25"/>
      <c r="J27" s="24"/>
      <c r="K27" s="50"/>
      <c r="L27" s="50"/>
      <c r="M27" s="50"/>
      <c r="N27" s="50"/>
    </row>
    <row r="28" spans="11:14" ht="6" customHeight="1">
      <c r="K28" s="52"/>
      <c r="L28" s="52"/>
      <c r="M28" s="52"/>
      <c r="N28" s="52"/>
    </row>
    <row r="29" spans="1:14" ht="42" customHeight="1">
      <c r="A29" s="1" t="s">
        <v>1</v>
      </c>
      <c r="B29" s="1" t="s">
        <v>2</v>
      </c>
      <c r="C29" s="3" t="s">
        <v>3</v>
      </c>
      <c r="D29" s="1" t="s">
        <v>18</v>
      </c>
      <c r="E29" s="1" t="s">
        <v>55</v>
      </c>
      <c r="F29" s="1" t="s">
        <v>56</v>
      </c>
      <c r="G29" s="1"/>
      <c r="H29" s="1" t="s">
        <v>19</v>
      </c>
      <c r="I29" s="1" t="s">
        <v>20</v>
      </c>
      <c r="J29" s="1" t="s">
        <v>21</v>
      </c>
      <c r="K29" s="1" t="s">
        <v>22</v>
      </c>
      <c r="L29" s="1" t="s">
        <v>23</v>
      </c>
      <c r="M29" s="1" t="s">
        <v>24</v>
      </c>
      <c r="N29" s="1" t="s">
        <v>25</v>
      </c>
    </row>
    <row r="30" spans="1:14" ht="12.75" customHeight="1">
      <c r="A30" s="4" t="s">
        <v>11</v>
      </c>
      <c r="B30" s="5" t="s">
        <v>39</v>
      </c>
      <c r="C30" s="11" t="str">
        <f>C21</f>
        <v>Котельная Училище связи</v>
      </c>
      <c r="D30" s="13">
        <v>380</v>
      </c>
      <c r="E30" s="7">
        <v>3.55</v>
      </c>
      <c r="F30" s="14">
        <v>0.213</v>
      </c>
      <c r="G30" s="7"/>
      <c r="H30" s="7">
        <f>D30*E30</f>
        <v>1349</v>
      </c>
      <c r="I30" s="8">
        <f>D30*F30</f>
        <v>80.94</v>
      </c>
      <c r="J30" s="8">
        <v>20.6</v>
      </c>
      <c r="K30" s="7">
        <v>1918.68</v>
      </c>
      <c r="L30" s="7">
        <f>H30*J30*6</f>
        <v>166736.40000000002</v>
      </c>
      <c r="M30" s="7">
        <f>I30*K30*6</f>
        <v>931787.7552</v>
      </c>
      <c r="N30" s="7">
        <f>L30+M30</f>
        <v>1098524.1552</v>
      </c>
    </row>
    <row r="31" spans="1:14" ht="12.75" customHeight="1">
      <c r="A31" s="4" t="s">
        <v>12</v>
      </c>
      <c r="B31" s="17" t="s">
        <v>44</v>
      </c>
      <c r="C31" s="11" t="str">
        <f>C23</f>
        <v>Котельная 280 кв</v>
      </c>
      <c r="D31" s="13">
        <v>79</v>
      </c>
      <c r="E31" s="7">
        <v>0</v>
      </c>
      <c r="F31" s="14">
        <v>0.213</v>
      </c>
      <c r="G31" s="7"/>
      <c r="H31" s="7">
        <v>0</v>
      </c>
      <c r="I31" s="8">
        <f>D31*F31</f>
        <v>16.826999999999998</v>
      </c>
      <c r="J31" s="7">
        <v>0</v>
      </c>
      <c r="K31" s="7">
        <v>1918.68</v>
      </c>
      <c r="L31" s="7">
        <v>0</v>
      </c>
      <c r="M31" s="7">
        <f>I31*K31*6</f>
        <v>193713.77016</v>
      </c>
      <c r="N31" s="7">
        <f>L31+M31</f>
        <v>193713.77016</v>
      </c>
    </row>
    <row r="32" spans="1:14" s="34" customFormat="1" ht="12.75" customHeight="1">
      <c r="A32" s="10"/>
      <c r="B32" s="10" t="s">
        <v>51</v>
      </c>
      <c r="C32" s="29"/>
      <c r="D32" s="30">
        <f>SUM(D30:D31)</f>
        <v>459</v>
      </c>
      <c r="E32" s="31" t="s">
        <v>14</v>
      </c>
      <c r="F32" s="31" t="s">
        <v>14</v>
      </c>
      <c r="G32" s="31"/>
      <c r="H32" s="32">
        <f>SUM(H30:H31)</f>
        <v>1349</v>
      </c>
      <c r="I32" s="33">
        <f>SUM(I30:I31)</f>
        <v>97.767</v>
      </c>
      <c r="J32" s="31" t="s">
        <v>14</v>
      </c>
      <c r="K32" s="31" t="s">
        <v>14</v>
      </c>
      <c r="L32" s="32">
        <f>SUM(L30:L31)</f>
        <v>166736.40000000002</v>
      </c>
      <c r="M32" s="32">
        <f>SUM(M30:M31)</f>
        <v>1125501.52536</v>
      </c>
      <c r="N32" s="32">
        <f>SUM(N30:N31)</f>
        <v>1292237.92536</v>
      </c>
    </row>
    <row r="33" ht="8.25" customHeight="1">
      <c r="D33" s="15"/>
    </row>
    <row r="34" spans="1:14" ht="42" customHeight="1">
      <c r="A34" s="1" t="s">
        <v>1</v>
      </c>
      <c r="B34" s="1" t="s">
        <v>2</v>
      </c>
      <c r="C34" s="3" t="s">
        <v>3</v>
      </c>
      <c r="D34" s="1" t="s">
        <v>18</v>
      </c>
      <c r="E34" s="1" t="s">
        <v>55</v>
      </c>
      <c r="F34" s="1" t="s">
        <v>56</v>
      </c>
      <c r="G34" s="1"/>
      <c r="H34" s="1" t="s">
        <v>19</v>
      </c>
      <c r="I34" s="1" t="s">
        <v>20</v>
      </c>
      <c r="J34" s="1" t="s">
        <v>21</v>
      </c>
      <c r="K34" s="1" t="s">
        <v>22</v>
      </c>
      <c r="L34" s="1" t="s">
        <v>26</v>
      </c>
      <c r="M34" s="1" t="s">
        <v>27</v>
      </c>
      <c r="N34" s="1" t="s">
        <v>28</v>
      </c>
    </row>
    <row r="35" spans="1:14" ht="12.75" customHeight="1">
      <c r="A35" s="4" t="s">
        <v>11</v>
      </c>
      <c r="B35" s="5" t="str">
        <f aca="true" t="shared" si="9" ref="B35:D36">B30</f>
        <v>ул.Радищева 130</v>
      </c>
      <c r="C35" s="11" t="str">
        <f t="shared" si="9"/>
        <v>Котельная Училище связи</v>
      </c>
      <c r="D35" s="13">
        <f t="shared" si="9"/>
        <v>380</v>
      </c>
      <c r="E35" s="7">
        <f>E30</f>
        <v>3.55</v>
      </c>
      <c r="F35" s="14">
        <f>F30</f>
        <v>0.213</v>
      </c>
      <c r="G35" s="7"/>
      <c r="H35" s="7">
        <f>D35*E35</f>
        <v>1349</v>
      </c>
      <c r="I35" s="8">
        <f>D35*F35</f>
        <v>80.94</v>
      </c>
      <c r="J35" s="8">
        <v>21.84</v>
      </c>
      <c r="K35" s="7">
        <v>1981.81</v>
      </c>
      <c r="L35" s="7">
        <f>H35*J35*6</f>
        <v>176772.96</v>
      </c>
      <c r="M35" s="7">
        <f>I35*K35*6</f>
        <v>962446.2083999999</v>
      </c>
      <c r="N35" s="7">
        <f>J35+K35+L35+M35</f>
        <v>1141222.8183999998</v>
      </c>
    </row>
    <row r="36" spans="1:14" ht="12.75" customHeight="1">
      <c r="A36" s="4" t="s">
        <v>12</v>
      </c>
      <c r="B36" s="5" t="str">
        <f t="shared" si="9"/>
        <v>ул.Сев. Венец 14 (бойлер)</v>
      </c>
      <c r="C36" s="11" t="str">
        <f t="shared" si="9"/>
        <v>Котельная 280 кв</v>
      </c>
      <c r="D36" s="13">
        <f t="shared" si="9"/>
        <v>79</v>
      </c>
      <c r="E36" s="7">
        <f>E31</f>
        <v>0</v>
      </c>
      <c r="F36" s="14">
        <f>F31</f>
        <v>0.213</v>
      </c>
      <c r="G36" s="7"/>
      <c r="H36" s="7">
        <v>0</v>
      </c>
      <c r="I36" s="8">
        <f>D36*F36</f>
        <v>16.826999999999998</v>
      </c>
      <c r="J36" s="8">
        <v>0</v>
      </c>
      <c r="K36" s="7">
        <v>1981.81</v>
      </c>
      <c r="L36" s="7">
        <v>0</v>
      </c>
      <c r="M36" s="7">
        <f>I36*K36*6</f>
        <v>200087.50121999998</v>
      </c>
      <c r="N36" s="7">
        <f>J36+K36+L36+M36</f>
        <v>202069.31121999997</v>
      </c>
    </row>
    <row r="37" spans="1:14" s="34" customFormat="1" ht="12.75" customHeight="1">
      <c r="A37" s="10"/>
      <c r="B37" s="10" t="s">
        <v>51</v>
      </c>
      <c r="C37" s="29"/>
      <c r="D37" s="30">
        <f>SUM(D35:D36)</f>
        <v>459</v>
      </c>
      <c r="E37" s="31" t="s">
        <v>14</v>
      </c>
      <c r="F37" s="31" t="s">
        <v>14</v>
      </c>
      <c r="G37" s="31"/>
      <c r="H37" s="32">
        <f>SUM(H35:H36)</f>
        <v>1349</v>
      </c>
      <c r="I37" s="33">
        <f>SUM(I35:I36)</f>
        <v>97.767</v>
      </c>
      <c r="J37" s="31" t="s">
        <v>14</v>
      </c>
      <c r="K37" s="31" t="s">
        <v>14</v>
      </c>
      <c r="L37" s="32">
        <f>SUM(L35:L36)</f>
        <v>176772.96</v>
      </c>
      <c r="M37" s="32">
        <f>SUM(M35:M36)</f>
        <v>1162533.7096199999</v>
      </c>
      <c r="N37" s="32">
        <f>SUM(N35:N36)</f>
        <v>1343292.1296199998</v>
      </c>
    </row>
    <row r="38" s="34" customFormat="1" ht="7.5" customHeight="1"/>
    <row r="39" spans="1:14" s="39" customFormat="1" ht="13.5" customHeight="1">
      <c r="A39" s="35"/>
      <c r="B39" s="16" t="s">
        <v>54</v>
      </c>
      <c r="C39" s="36"/>
      <c r="D39" s="37">
        <f>D37</f>
        <v>459</v>
      </c>
      <c r="E39" s="38" t="s">
        <v>14</v>
      </c>
      <c r="F39" s="38" t="s">
        <v>14</v>
      </c>
      <c r="G39" s="38"/>
      <c r="H39" s="32">
        <f>H37</f>
        <v>1349</v>
      </c>
      <c r="I39" s="32">
        <f>I37</f>
        <v>97.767</v>
      </c>
      <c r="J39" s="38" t="s">
        <v>14</v>
      </c>
      <c r="K39" s="38" t="s">
        <v>14</v>
      </c>
      <c r="L39" s="32">
        <f>L32+L37</f>
        <v>343509.36</v>
      </c>
      <c r="M39" s="32">
        <f>M32+M37</f>
        <v>2288035.23498</v>
      </c>
      <c r="N39" s="32">
        <f>N32+N37</f>
        <v>2635530.0549799995</v>
      </c>
    </row>
    <row r="40" ht="11.25" customHeight="1">
      <c r="N40" s="20"/>
    </row>
    <row r="41" spans="8:14" ht="19.5">
      <c r="H41" s="18"/>
      <c r="J41" s="50" t="s">
        <v>29</v>
      </c>
      <c r="K41" s="50"/>
      <c r="L41" s="50"/>
      <c r="M41" s="51">
        <f>J26+N39</f>
        <v>11492121.707175713</v>
      </c>
      <c r="N41" s="51"/>
    </row>
    <row r="43" spans="1:8" s="19" customFormat="1" ht="18.75">
      <c r="A43" s="19" t="s">
        <v>45</v>
      </c>
      <c r="H43" s="19" t="s">
        <v>46</v>
      </c>
    </row>
    <row r="44" s="19" customFormat="1" ht="18.75"/>
    <row r="45" s="19" customFormat="1" ht="18.75"/>
    <row r="47" spans="1:8" s="19" customFormat="1" ht="18.75">
      <c r="A47" s="19" t="s">
        <v>58</v>
      </c>
      <c r="H47" s="19" t="s">
        <v>59</v>
      </c>
    </row>
    <row r="48" spans="1:8" s="28" customFormat="1" ht="15.75">
      <c r="A48" s="28" t="s">
        <v>47</v>
      </c>
      <c r="H48" s="28" t="s">
        <v>47</v>
      </c>
    </row>
    <row r="49" s="20" customFormat="1" ht="15.75"/>
    <row r="51" ht="15.75">
      <c r="A51" s="20" t="s">
        <v>53</v>
      </c>
    </row>
  </sheetData>
  <sheetProtection/>
  <mergeCells count="5">
    <mergeCell ref="A1:N1"/>
    <mergeCell ref="A26:C26"/>
    <mergeCell ref="J41:L41"/>
    <mergeCell ref="M41:N41"/>
    <mergeCell ref="K26:N28"/>
  </mergeCells>
  <printOptions/>
  <pageMargins left="0.27" right="0.21" top="0.17" bottom="0.16" header="0.17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Настенька</cp:lastModifiedBy>
  <cp:lastPrinted>2016-01-04T10:20:18Z</cp:lastPrinted>
  <dcterms:modified xsi:type="dcterms:W3CDTF">2016-01-04T11:04:57Z</dcterms:modified>
  <cp:category/>
  <cp:version/>
  <cp:contentType/>
  <cp:contentStatus/>
</cp:coreProperties>
</file>