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15" windowHeight="4755" tabRatio="0" activeTab="0"/>
  </bookViews>
  <sheets>
    <sheet name="Sheet1" sheetId="1" r:id="rId1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<sst xmlns="http://schemas.openxmlformats.org/spreadsheetml/2006/main" count="108" uniqueCount="46">
  <si>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</si>
  <si>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</si>
  <si>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</si>
  <si>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</si>
  <si>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</si>
  <si>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</si>
  <si>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</si>
  <si>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Гкал в месяц</t>
  </si>
  <si>
    <t>Гкал с января по апрель</t>
  </si>
  <si>
    <t>Тариф с учетом НДС руб./Гкал.</t>
  </si>
  <si>
    <t>Сумма с января по апрель (руб.)</t>
  </si>
  <si>
    <t>1</t>
  </si>
  <si>
    <t>ул.Кирова 2</t>
  </si>
  <si>
    <t>Котельная Облбольница</t>
  </si>
  <si>
    <t>2</t>
  </si>
  <si>
    <t>ул.Радищева 156</t>
  </si>
  <si>
    <t>Котельная 280 кв</t>
  </si>
  <si>
    <t>Итого:</t>
  </si>
  <si>
    <t>---</t>
  </si>
  <si>
    <t>Гкал с октября по декабрь</t>
  </si>
  <si>
    <t>Сумма с октября по декабрь (руб.)</t>
  </si>
  <si>
    <t>Горячее водоснабжение</t>
  </si>
  <si>
    <t>Кол-во человек</t>
  </si>
  <si>
    <t>куб.м. в месяц</t>
  </si>
  <si>
    <t>Гкал в  месяц</t>
  </si>
  <si>
    <t>Тариф с учетом НДС руб./куб.м</t>
  </si>
  <si>
    <t>Тариф с учетом НДС руб./Гкал</t>
  </si>
  <si>
    <t>Сумма с января по июнь руб/куб.м.</t>
  </si>
  <si>
    <t>Сумма с января по июнь руб/Гкал</t>
  </si>
  <si>
    <t>Сумма с января по июнь</t>
  </si>
  <si>
    <t>Сумма с июля по декабрь руб/куб.м.</t>
  </si>
  <si>
    <t>Сумма с июля по декабрь руб/Гкал</t>
  </si>
  <si>
    <t>Сумма с июля по декабрь</t>
  </si>
  <si>
    <t>Итого по договору:</t>
  </si>
  <si>
    <t>ИТОГО горячее водоснабжение</t>
  </si>
  <si>
    <t>ул.Радищева 156 (бойлер)</t>
  </si>
  <si>
    <t>ИТОГО отопление</t>
  </si>
  <si>
    <t>"Теплоснабжающая организация":</t>
  </si>
  <si>
    <t>"Потребитель":</t>
  </si>
  <si>
    <t>___________________ / Э.Р.Уразаев /</t>
  </si>
  <si>
    <t>М.П.</t>
  </si>
  <si>
    <t>исп. Шишкина А.В. тел. 32-83-01</t>
  </si>
  <si>
    <t>Норматив потребления куб.м. / на 1 чел в месяц</t>
  </si>
  <si>
    <t>Норматив потребления Гкалл / на 1 чел в месяц</t>
  </si>
  <si>
    <t>Приложение №1 к дополнительному соглашению от 11.01.2016г. к договору теплоснабжения №1438 от 08.09.2008г.</t>
  </si>
  <si>
    <t>_________________ / С.Н.Тарасов 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</si>
</sst>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"/>
    <numFmt numFmtId="167" formatCode="0.0000"/>
    <numFmt numFmtId="168" formatCode="0.000000"/>
    <numFmt numFmtId="169" formatCode="#,##0.0"/>
    <numFmt numFmtId="170" formatCode="0.0"/>
    <numFmt numFmtId="171" formatCode="#,##0.000"/>
  </numFmts>
  <fonts count="9">
    <font>
      <sz val="8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6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right"/>
    </xf>
    <xf numFmtId="3" fontId="3" fillId="0" borderId="1" xfId="0" applyFont="1" applyBorder="1" applyAlignment="1">
      <alignment horizontal="right"/>
    </xf>
    <xf numFmtId="4" fontId="3" fillId="0" borderId="1" xfId="0" applyFont="1" applyBorder="1" applyAlignment="1">
      <alignment horizontal="right"/>
    </xf>
    <xf numFmtId="2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1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2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4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4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4" fontId="1" fillId="0" borderId="0" xfId="0" applyFont="1" applyBorder="1" applyAlignment="1">
      <alignment horizontal="right"/>
    </xf>
    <xf numFmtId="0" fontId="8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75" zoomScaleNormal="75" zoomScaleSheetLayoutView="75" workbookViewId="0" topLeftCell="A22">
      <selection activeCell="A43" sqref="A43"/>
    </sheetView>
  </sheetViews>
  <sheetFormatPr defaultColWidth="9.33203125" defaultRowHeight="11.25" outlineLevelCol="1"/>
  <cols>
    <col min="1" max="1" width="5.5" style="3" customWidth="1"/>
    <col min="2" max="3" width="28.83203125" style="3" customWidth="1"/>
    <col min="4" max="4" width="15.66015625" style="3" customWidth="1"/>
    <col min="5" max="5" width="19.33203125" style="3" customWidth="1"/>
    <col min="6" max="6" width="16.16015625" style="3" customWidth="1"/>
    <col min="7" max="7" width="13.66015625" style="3" hidden="1" customWidth="1" outlineLevel="1"/>
    <col min="8" max="8" width="15.33203125" style="3" customWidth="1" collapsed="1"/>
    <col min="9" max="9" width="14.5" style="3" customWidth="1"/>
    <col min="10" max="10" width="17.5" style="3" customWidth="1"/>
    <col min="11" max="11" width="15.33203125" style="3" customWidth="1"/>
    <col min="12" max="12" width="15.83203125" style="3" customWidth="1"/>
    <col min="13" max="13" width="16.5" style="3" customWidth="1"/>
    <col min="14" max="14" width="17" style="3" customWidth="1"/>
    <col min="15" max="15" width="11.66015625" style="3" customWidth="1"/>
    <col min="16" max="16" width="21.5" style="3" customWidth="1"/>
    <col min="17" max="17" width="14.5" style="3" customWidth="1"/>
    <col min="18" max="18" width="15.33203125" style="3" customWidth="1"/>
    <col min="19" max="19" width="15" style="3" customWidth="1"/>
    <col min="20" max="20" width="12" style="3" customWidth="1"/>
    <col min="21" max="21" width="16.5" style="3" customWidth="1"/>
    <col min="22" max="16384" width="10.5" style="3" customWidth="1"/>
  </cols>
  <sheetData>
    <row r="1" spans="1:21" ht="16.5" customHeigh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0"/>
      <c r="P1" s="30"/>
      <c r="Q1" s="4"/>
      <c r="R1" s="4"/>
      <c r="U1" s="4"/>
    </row>
    <row r="3" ht="13.5">
      <c r="J3" s="1" t="s">
        <v>0</v>
      </c>
    </row>
    <row r="4" spans="1:10" ht="52.5" customHeight="1">
      <c r="A4" s="2" t="s">
        <v>1</v>
      </c>
      <c r="B4" s="2" t="s">
        <v>2</v>
      </c>
      <c r="C4" s="5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0" ht="12.75">
      <c r="A5" s="6" t="s">
        <v>11</v>
      </c>
      <c r="B5" s="7" t="s">
        <v>12</v>
      </c>
      <c r="C5" s="8" t="s">
        <v>13</v>
      </c>
      <c r="D5" s="9">
        <v>241400</v>
      </c>
      <c r="E5" s="10">
        <v>5547.2</v>
      </c>
      <c r="F5" s="11">
        <v>0.19</v>
      </c>
      <c r="G5" s="12">
        <f>E5*F5/7</f>
        <v>150.56685714285715</v>
      </c>
      <c r="H5" s="12">
        <f>G5*4</f>
        <v>602.2674285714286</v>
      </c>
      <c r="I5" s="10">
        <v>1918.68</v>
      </c>
      <c r="J5" s="10">
        <f>H5*I5</f>
        <v>1155558.4698514286</v>
      </c>
    </row>
    <row r="6" spans="1:10" ht="12.75">
      <c r="A6" s="6" t="s">
        <v>14</v>
      </c>
      <c r="B6" s="7" t="s">
        <v>15</v>
      </c>
      <c r="C6" s="8" t="s">
        <v>16</v>
      </c>
      <c r="D6" s="9">
        <v>89906</v>
      </c>
      <c r="E6" s="10">
        <v>1237.23</v>
      </c>
      <c r="F6" s="11">
        <v>0.19</v>
      </c>
      <c r="G6" s="12">
        <f>E6*F6/7</f>
        <v>33.58195714285714</v>
      </c>
      <c r="H6" s="12">
        <f>G6*4</f>
        <v>134.32782857142857</v>
      </c>
      <c r="I6" s="10">
        <f>I5</f>
        <v>1918.68</v>
      </c>
      <c r="J6" s="10">
        <f>H6*I6</f>
        <v>257732.11812342858</v>
      </c>
    </row>
    <row r="7" spans="1:10" ht="12.75" customHeight="1">
      <c r="A7" s="13"/>
      <c r="B7" s="14" t="s">
        <v>17</v>
      </c>
      <c r="C7" s="15"/>
      <c r="D7" s="21">
        <f>SUM(D5:D6)</f>
        <v>331306</v>
      </c>
      <c r="E7" s="10">
        <v>6784.43</v>
      </c>
      <c r="F7" s="6" t="s">
        <v>18</v>
      </c>
      <c r="G7" s="6" t="s">
        <v>18</v>
      </c>
      <c r="H7" s="12">
        <f>SUM(H5:H6)</f>
        <v>736.5952571428571</v>
      </c>
      <c r="I7" s="6" t="s">
        <v>18</v>
      </c>
      <c r="J7" s="10">
        <f>SUM(J5:J6)</f>
        <v>1413290.5879748573</v>
      </c>
    </row>
    <row r="9" spans="1:10" ht="51.75" customHeight="1">
      <c r="A9" s="2" t="s">
        <v>1</v>
      </c>
      <c r="B9" s="2" t="s">
        <v>2</v>
      </c>
      <c r="C9" s="5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19</v>
      </c>
      <c r="I9" s="2" t="s">
        <v>9</v>
      </c>
      <c r="J9" s="2" t="s">
        <v>20</v>
      </c>
    </row>
    <row r="10" spans="1:10" ht="18" customHeight="1">
      <c r="A10" s="6" t="s">
        <v>11</v>
      </c>
      <c r="B10" s="7" t="s">
        <v>12</v>
      </c>
      <c r="C10" s="8" t="s">
        <v>13</v>
      </c>
      <c r="D10" s="9">
        <v>241400</v>
      </c>
      <c r="E10" s="10">
        <v>5547.2</v>
      </c>
      <c r="F10" s="11">
        <v>0.19</v>
      </c>
      <c r="G10" s="12">
        <f>E10*F10/7</f>
        <v>150.56685714285715</v>
      </c>
      <c r="H10" s="12">
        <f>G10*3</f>
        <v>451.70057142857144</v>
      </c>
      <c r="I10" s="10">
        <v>1981.81</v>
      </c>
      <c r="J10" s="10">
        <f>H10*I10</f>
        <v>895184.7094628571</v>
      </c>
    </row>
    <row r="11" spans="1:10" ht="12.75">
      <c r="A11" s="6" t="s">
        <v>14</v>
      </c>
      <c r="B11" s="7" t="s">
        <v>15</v>
      </c>
      <c r="C11" s="8" t="s">
        <v>16</v>
      </c>
      <c r="D11" s="9">
        <v>89906</v>
      </c>
      <c r="E11" s="10">
        <v>1237.23</v>
      </c>
      <c r="F11" s="11">
        <v>0.19</v>
      </c>
      <c r="G11" s="12">
        <f>E11*F11/7</f>
        <v>33.58195714285714</v>
      </c>
      <c r="H11" s="12">
        <f>G11*3</f>
        <v>100.74587142857143</v>
      </c>
      <c r="I11" s="10">
        <f>I10</f>
        <v>1981.81</v>
      </c>
      <c r="J11" s="10">
        <f>H11*I11</f>
        <v>199659.17545585716</v>
      </c>
    </row>
    <row r="12" spans="1:10" ht="18" customHeight="1">
      <c r="A12" s="13"/>
      <c r="B12" s="14" t="s">
        <v>17</v>
      </c>
      <c r="C12" s="15"/>
      <c r="D12" s="21">
        <f>SUM(D10:D11)</f>
        <v>331306</v>
      </c>
      <c r="E12" s="10">
        <v>6784.43</v>
      </c>
      <c r="F12" s="6" t="s">
        <v>18</v>
      </c>
      <c r="G12" s="16" t="s">
        <v>18</v>
      </c>
      <c r="H12" s="12">
        <f>SUM(H10:H11)</f>
        <v>552.4464428571429</v>
      </c>
      <c r="I12" s="6" t="s">
        <v>18</v>
      </c>
      <c r="J12" s="10">
        <f>SUM(J10:J11)</f>
        <v>1094843.8849187142</v>
      </c>
    </row>
    <row r="13" spans="7:8" ht="18" customHeight="1">
      <c r="G13" s="17"/>
      <c r="H13" s="17"/>
    </row>
    <row r="14" spans="1:10" s="37" customFormat="1" ht="12" customHeight="1">
      <c r="A14" s="31"/>
      <c r="B14" s="24" t="s">
        <v>36</v>
      </c>
      <c r="C14" s="32"/>
      <c r="D14" s="33">
        <f>D12</f>
        <v>331306</v>
      </c>
      <c r="E14" s="34">
        <f>E12</f>
        <v>6784.43</v>
      </c>
      <c r="F14" s="35" t="s">
        <v>18</v>
      </c>
      <c r="G14" s="36" t="s">
        <v>18</v>
      </c>
      <c r="H14" s="38">
        <f>H7+H12</f>
        <v>1289.0417</v>
      </c>
      <c r="I14" s="35" t="s">
        <v>18</v>
      </c>
      <c r="J14" s="34">
        <f>J7+J12</f>
        <v>2508134.4728935715</v>
      </c>
    </row>
    <row r="15" ht="13.5">
      <c r="N15" s="1" t="s">
        <v>21</v>
      </c>
    </row>
    <row r="16" spans="1:20" ht="54" customHeight="1">
      <c r="A16" s="2" t="s">
        <v>1</v>
      </c>
      <c r="B16" s="2" t="s">
        <v>2</v>
      </c>
      <c r="C16" s="5" t="s">
        <v>3</v>
      </c>
      <c r="D16" s="2" t="s">
        <v>22</v>
      </c>
      <c r="E16" s="2" t="s">
        <v>42</v>
      </c>
      <c r="F16" s="2" t="s">
        <v>43</v>
      </c>
      <c r="G16" s="2"/>
      <c r="H16" s="2" t="s">
        <v>23</v>
      </c>
      <c r="I16" s="2" t="s">
        <v>24</v>
      </c>
      <c r="J16" s="2" t="s">
        <v>25</v>
      </c>
      <c r="K16" s="2" t="s">
        <v>26</v>
      </c>
      <c r="L16" s="2" t="s">
        <v>27</v>
      </c>
      <c r="M16" s="2" t="s">
        <v>28</v>
      </c>
      <c r="N16" s="2" t="s">
        <v>29</v>
      </c>
      <c r="T16" s="27"/>
    </row>
    <row r="17" spans="1:20" ht="17.25" customHeight="1">
      <c r="A17" s="6" t="s">
        <v>11</v>
      </c>
      <c r="B17" s="7" t="s">
        <v>12</v>
      </c>
      <c r="C17" s="15" t="s">
        <v>13</v>
      </c>
      <c r="D17" s="18">
        <v>142</v>
      </c>
      <c r="E17" s="19">
        <v>3.55</v>
      </c>
      <c r="F17" s="20">
        <v>0.213</v>
      </c>
      <c r="G17" s="19"/>
      <c r="H17" s="19">
        <f>D17*E17</f>
        <v>504.09999999999997</v>
      </c>
      <c r="I17" s="12">
        <f>D17*F17</f>
        <v>30.246</v>
      </c>
      <c r="J17" s="11">
        <v>20.6</v>
      </c>
      <c r="K17" s="10">
        <v>1918.68</v>
      </c>
      <c r="L17" s="19">
        <f>H17*J17*6</f>
        <v>62306.759999999995</v>
      </c>
      <c r="M17" s="19">
        <f>I17*K17*6</f>
        <v>348194.37168</v>
      </c>
      <c r="N17" s="10">
        <f>L17+M17</f>
        <v>410501.13168</v>
      </c>
      <c r="T17" s="28"/>
    </row>
    <row r="18" spans="1:20" ht="15" customHeight="1">
      <c r="A18" s="6" t="s">
        <v>14</v>
      </c>
      <c r="B18" s="7" t="s">
        <v>35</v>
      </c>
      <c r="C18" s="15" t="s">
        <v>16</v>
      </c>
      <c r="D18" s="18">
        <v>42</v>
      </c>
      <c r="E18" s="19">
        <v>0</v>
      </c>
      <c r="F18" s="20">
        <v>0.18</v>
      </c>
      <c r="G18" s="19"/>
      <c r="H18" s="19">
        <f>D18*E18</f>
        <v>0</v>
      </c>
      <c r="I18" s="12">
        <f>D18*F18</f>
        <v>7.56</v>
      </c>
      <c r="J18" s="10">
        <v>0</v>
      </c>
      <c r="K18" s="10">
        <v>1918.68</v>
      </c>
      <c r="L18" s="19">
        <v>0</v>
      </c>
      <c r="M18" s="19">
        <f>I18*K18*6</f>
        <v>87031.3248</v>
      </c>
      <c r="N18" s="10">
        <f>L18+M18</f>
        <v>87031.3248</v>
      </c>
      <c r="T18" s="28"/>
    </row>
    <row r="19" spans="1:20" s="37" customFormat="1" ht="15.75" customHeight="1">
      <c r="A19" s="14"/>
      <c r="B19" s="14" t="s">
        <v>17</v>
      </c>
      <c r="C19" s="32"/>
      <c r="D19" s="49">
        <f>SUM(D17:D18)</f>
        <v>184</v>
      </c>
      <c r="E19" s="35" t="s">
        <v>18</v>
      </c>
      <c r="F19" s="35" t="s">
        <v>18</v>
      </c>
      <c r="G19" s="35"/>
      <c r="H19" s="38">
        <f>SUM(H17:H18)</f>
        <v>504.09999999999997</v>
      </c>
      <c r="I19" s="50">
        <f>SUM(I17:I18)</f>
        <v>37.806</v>
      </c>
      <c r="J19" s="35" t="s">
        <v>18</v>
      </c>
      <c r="K19" s="35" t="s">
        <v>18</v>
      </c>
      <c r="L19" s="38">
        <f>SUM(L17:L18)</f>
        <v>62306.759999999995</v>
      </c>
      <c r="M19" s="34">
        <f>SUM(M17:M18)</f>
        <v>435225.69648</v>
      </c>
      <c r="N19" s="34">
        <f>SUM(N17:N18)</f>
        <v>497532.45648</v>
      </c>
      <c r="T19" s="51"/>
    </row>
    <row r="20" spans="4:20" ht="12.75">
      <c r="D20" s="22"/>
      <c r="T20" s="29"/>
    </row>
    <row r="21" spans="1:20" ht="54" customHeight="1">
      <c r="A21" s="2" t="s">
        <v>1</v>
      </c>
      <c r="B21" s="2" t="s">
        <v>2</v>
      </c>
      <c r="C21" s="5" t="s">
        <v>3</v>
      </c>
      <c r="D21" s="2" t="s">
        <v>22</v>
      </c>
      <c r="E21" s="2" t="s">
        <v>42</v>
      </c>
      <c r="F21" s="2" t="s">
        <v>43</v>
      </c>
      <c r="G21" s="2"/>
      <c r="H21" s="2" t="s">
        <v>23</v>
      </c>
      <c r="I21" s="2" t="s">
        <v>24</v>
      </c>
      <c r="J21" s="2" t="s">
        <v>25</v>
      </c>
      <c r="K21" s="2" t="s">
        <v>26</v>
      </c>
      <c r="L21" s="2" t="s">
        <v>30</v>
      </c>
      <c r="M21" s="2" t="s">
        <v>31</v>
      </c>
      <c r="N21" s="2" t="s">
        <v>32</v>
      </c>
      <c r="T21" s="27"/>
    </row>
    <row r="22" spans="1:20" ht="18.75" customHeight="1">
      <c r="A22" s="6" t="s">
        <v>11</v>
      </c>
      <c r="B22" s="7" t="s">
        <v>12</v>
      </c>
      <c r="C22" s="15" t="s">
        <v>13</v>
      </c>
      <c r="D22" s="18">
        <v>142</v>
      </c>
      <c r="E22" s="19">
        <f>E17</f>
        <v>3.55</v>
      </c>
      <c r="F22" s="20">
        <v>0.213</v>
      </c>
      <c r="G22" s="19"/>
      <c r="H22" s="19">
        <f>D22*E22</f>
        <v>504.09999999999997</v>
      </c>
      <c r="I22" s="12">
        <f>I17</f>
        <v>30.246</v>
      </c>
      <c r="J22" s="11">
        <v>21.84</v>
      </c>
      <c r="K22" s="10">
        <v>1981.81</v>
      </c>
      <c r="L22" s="19">
        <f>H22*J22*6</f>
        <v>66057.264</v>
      </c>
      <c r="M22" s="19">
        <f>I22*K22*6</f>
        <v>359650.95155999996</v>
      </c>
      <c r="N22" s="10">
        <f>L22+M22</f>
        <v>425708.2155599999</v>
      </c>
      <c r="T22" s="28"/>
    </row>
    <row r="23" spans="1:20" ht="13.5" customHeight="1">
      <c r="A23" s="6" t="s">
        <v>14</v>
      </c>
      <c r="B23" s="7" t="s">
        <v>35</v>
      </c>
      <c r="C23" s="15" t="s">
        <v>16</v>
      </c>
      <c r="D23" s="18">
        <v>42</v>
      </c>
      <c r="E23" s="19">
        <f>E18</f>
        <v>0</v>
      </c>
      <c r="F23" s="20">
        <v>0.18</v>
      </c>
      <c r="G23" s="19"/>
      <c r="H23" s="19">
        <f>D23*E23</f>
        <v>0</v>
      </c>
      <c r="I23" s="12">
        <f>I18</f>
        <v>7.56</v>
      </c>
      <c r="J23" s="11">
        <v>0</v>
      </c>
      <c r="K23" s="10">
        <v>1981.81</v>
      </c>
      <c r="L23" s="19">
        <v>0</v>
      </c>
      <c r="M23" s="19">
        <f>I23*K23*6</f>
        <v>89894.9016</v>
      </c>
      <c r="N23" s="10">
        <f>L23+M23</f>
        <v>89894.9016</v>
      </c>
      <c r="T23" s="28"/>
    </row>
    <row r="24" spans="1:20" s="37" customFormat="1" ht="16.5" customHeight="1">
      <c r="A24" s="14"/>
      <c r="B24" s="14" t="s">
        <v>17</v>
      </c>
      <c r="C24" s="32"/>
      <c r="D24" s="49">
        <f>SUM(D22:D23)</f>
        <v>184</v>
      </c>
      <c r="E24" s="35" t="s">
        <v>18</v>
      </c>
      <c r="F24" s="35" t="s">
        <v>18</v>
      </c>
      <c r="G24" s="35"/>
      <c r="H24" s="38">
        <f>SUM(H22:H23)</f>
        <v>504.09999999999997</v>
      </c>
      <c r="I24" s="50">
        <f>SUM(I22:I23)</f>
        <v>37.806</v>
      </c>
      <c r="J24" s="35" t="s">
        <v>18</v>
      </c>
      <c r="K24" s="35" t="s">
        <v>18</v>
      </c>
      <c r="L24" s="34">
        <f>SUM(L22:L23)</f>
        <v>66057.264</v>
      </c>
      <c r="M24" s="34">
        <f>SUM(M22:M23)</f>
        <v>449545.85315999994</v>
      </c>
      <c r="N24" s="34">
        <f>SUM(N22:N23)</f>
        <v>515603.1171599999</v>
      </c>
      <c r="T24" s="51"/>
    </row>
    <row r="25" ht="12.75">
      <c r="T25" s="29"/>
    </row>
    <row r="26" spans="1:20" s="42" customFormat="1" ht="12.75">
      <c r="A26" s="39"/>
      <c r="B26" s="23" t="s">
        <v>34</v>
      </c>
      <c r="C26" s="40"/>
      <c r="D26" s="33">
        <f>D24</f>
        <v>184</v>
      </c>
      <c r="E26" s="41" t="s">
        <v>18</v>
      </c>
      <c r="F26" s="41" t="s">
        <v>18</v>
      </c>
      <c r="G26" s="41"/>
      <c r="H26" s="38">
        <f>H24</f>
        <v>504.09999999999997</v>
      </c>
      <c r="I26" s="38">
        <f>I24</f>
        <v>37.806</v>
      </c>
      <c r="J26" s="41" t="s">
        <v>18</v>
      </c>
      <c r="K26" s="41" t="s">
        <v>18</v>
      </c>
      <c r="L26" s="38">
        <f>L19+L24</f>
        <v>128364.02399999999</v>
      </c>
      <c r="M26" s="38">
        <f>M19+M24</f>
        <v>884771.5496399999</v>
      </c>
      <c r="N26" s="38">
        <f>N19+N24</f>
        <v>1013135.5736399998</v>
      </c>
      <c r="T26" s="43"/>
    </row>
    <row r="27" ht="11.25" customHeight="1"/>
    <row r="28" spans="11:19" ht="19.5">
      <c r="K28" s="44"/>
      <c r="L28" s="45" t="s">
        <v>33</v>
      </c>
      <c r="M28" s="47">
        <f>J14+N26</f>
        <v>3521270.0465335716</v>
      </c>
      <c r="N28" s="47"/>
      <c r="O28" s="26"/>
      <c r="S28" s="25"/>
    </row>
    <row r="30" spans="1:10" s="46" customFormat="1" ht="15.75">
      <c r="A30" s="46" t="s">
        <v>37</v>
      </c>
      <c r="J30" s="46" t="s">
        <v>38</v>
      </c>
    </row>
    <row r="31" s="46" customFormat="1" ht="15.75"/>
    <row r="32" s="46" customFormat="1" ht="15.75"/>
    <row r="33" spans="1:10" s="46" customFormat="1" ht="15.75">
      <c r="A33" s="46" t="s">
        <v>45</v>
      </c>
      <c r="J33" s="46" t="s">
        <v>39</v>
      </c>
    </row>
    <row r="34" spans="1:10" s="46" customFormat="1" ht="15.75">
      <c r="A34" s="46" t="s">
        <v>40</v>
      </c>
      <c r="J34" s="46" t="s">
        <v>40</v>
      </c>
    </row>
    <row r="43" ht="12.75">
      <c r="A43" s="52" t="s">
        <v>41</v>
      </c>
    </row>
  </sheetData>
  <mergeCells count="2">
    <mergeCell ref="M28:N28"/>
    <mergeCell ref="A1:N1"/>
  </mergeCells>
  <printOptions/>
  <pageMargins left="0.27" right="0.23" top="0.18" bottom="0.16" header="0.17" footer="0.17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Настенька</cp:lastModifiedBy>
  <cp:lastPrinted>2016-01-04T11:12:16Z</cp:lastPrinted>
  <dcterms:modified xsi:type="dcterms:W3CDTF">2016-01-04T11:12:17Z</dcterms:modified>
  <cp:category/>
  <cp:version/>
  <cp:contentType/>
  <cp:contentStatus/>
</cp:coreProperties>
</file>