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<sst xmlns="http://schemas.openxmlformats.org/spreadsheetml/2006/main" count="335" uniqueCount="93">
  <si>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</si>
  <si>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</si>
  <si>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</si>
  <si>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</si>
  <si>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</si>
  <si>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</si>
  <si>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</si>
  <si>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Гкал в месяц</t>
  </si>
  <si>
    <t>Гкал с января по апрель</t>
  </si>
  <si>
    <t>Тариф с учетом НДС руб./Гкал.</t>
  </si>
  <si>
    <t>Сумма с января по апрель (руб.)</t>
  </si>
  <si>
    <t>1</t>
  </si>
  <si>
    <t>пр.Аверьянова 2</t>
  </si>
  <si>
    <t>Котельная ЮРК</t>
  </si>
  <si>
    <t>2</t>
  </si>
  <si>
    <t>пр.Гая 5</t>
  </si>
  <si>
    <t>Котельная Моторный Завод</t>
  </si>
  <si>
    <t>3</t>
  </si>
  <si>
    <t>пр.Гая 55</t>
  </si>
  <si>
    <t>4</t>
  </si>
  <si>
    <t>пр.Гая 80</t>
  </si>
  <si>
    <t>5</t>
  </si>
  <si>
    <t>ул.Варейкиса 10</t>
  </si>
  <si>
    <t>6</t>
  </si>
  <si>
    <t>ул.Варейкиса 20</t>
  </si>
  <si>
    <t>7</t>
  </si>
  <si>
    <t>ул.Варейкиса 22</t>
  </si>
  <si>
    <t>8</t>
  </si>
  <si>
    <t>ул.Варейкиса 23</t>
  </si>
  <si>
    <t>9</t>
  </si>
  <si>
    <t>ул.Варейкиса 24</t>
  </si>
  <si>
    <t>10</t>
  </si>
  <si>
    <t>ул.Варейкиса 4</t>
  </si>
  <si>
    <t>11</t>
  </si>
  <si>
    <t>ул.Варейкиса 43</t>
  </si>
  <si>
    <t>12</t>
  </si>
  <si>
    <t>ул.Инзенская 39</t>
  </si>
  <si>
    <t>13</t>
  </si>
  <si>
    <t>ул.Инзенская 41</t>
  </si>
  <si>
    <t>14</t>
  </si>
  <si>
    <t>ул.Кольцевая 20</t>
  </si>
  <si>
    <t>15</t>
  </si>
  <si>
    <t>ул.Кольцевая 24</t>
  </si>
  <si>
    <t>16</t>
  </si>
  <si>
    <t>ул.Локомотивная 106</t>
  </si>
  <si>
    <t>17</t>
  </si>
  <si>
    <t>ул.Локомотивная 112</t>
  </si>
  <si>
    <t>18</t>
  </si>
  <si>
    <t>ул.Локомотивная 154</t>
  </si>
  <si>
    <t>19</t>
  </si>
  <si>
    <t>ул.Первомайская 2</t>
  </si>
  <si>
    <t>20</t>
  </si>
  <si>
    <t>ул.Строителей 8</t>
  </si>
  <si>
    <t>21</t>
  </si>
  <si>
    <t>ул.Хрустальная 23</t>
  </si>
  <si>
    <t>22</t>
  </si>
  <si>
    <t>ул.Хрустальная 34</t>
  </si>
  <si>
    <t>23</t>
  </si>
  <si>
    <t>ул.Хрустальная 37</t>
  </si>
  <si>
    <t>24</t>
  </si>
  <si>
    <t>ул.Хрустальная 38</t>
  </si>
  <si>
    <t>25</t>
  </si>
  <si>
    <t>ул.Хрустальная 39</t>
  </si>
  <si>
    <t>26</t>
  </si>
  <si>
    <t>ул.Хрустальная 41</t>
  </si>
  <si>
    <t>27</t>
  </si>
  <si>
    <t>ул.Хрустальная 43</t>
  </si>
  <si>
    <t>Итого:</t>
  </si>
  <si>
    <t>---</t>
  </si>
  <si>
    <t>Гкал с октября по декабрь</t>
  </si>
  <si>
    <t>Сумма с октября по декабрь (руб.)</t>
  </si>
  <si>
    <t>Итого отопления в отопительный период (семь месяцев):</t>
  </si>
  <si>
    <t>Горячее водоснабжение</t>
  </si>
  <si>
    <t>Кол-во человек</t>
  </si>
  <si>
    <t>Норматив потребления куб.м. / на 1 человека в месяц</t>
  </si>
  <si>
    <t>Норматив потребления Гкалл / на 1 человека в месяц</t>
  </si>
  <si>
    <t>куб.м. в месяц</t>
  </si>
  <si>
    <t>Гкал в  месяц</t>
  </si>
  <si>
    <t>Тариф с учетом НДС руб./куб.м</t>
  </si>
  <si>
    <t>Тариф с учетом НДС руб./Гкал</t>
  </si>
  <si>
    <t>Сумма с января по июнь руб/куб.м.</t>
  </si>
  <si>
    <t>Сумма с января по июнь руб/Гкал</t>
  </si>
  <si>
    <t>Сумма с января по июнь</t>
  </si>
  <si>
    <t>Сумма с июля по декабрь руб/куб.м.</t>
  </si>
  <si>
    <t>Сумма с июля по декабрь руб/Гкал</t>
  </si>
  <si>
    <t>Сумма с июля по декабрь</t>
  </si>
  <si>
    <t>Теплоснабжающая организация</t>
  </si>
  <si>
    <t>Приложение №-1 к дополнительному соглашению от 11.01.2016г.  к договору теплоснабжения № 730 от 20.07.2015г.</t>
  </si>
  <si>
    <t xml:space="preserve">Итого по договору: </t>
  </si>
  <si>
    <t>_____________ С.Н.Тарасов</t>
  </si>
  <si>
    <t>исп. Гришина И.А. тел. 32-83-01</t>
  </si>
  <si>
    <t>Потребитель:</t>
  </si>
  <si>
    <t>___________________ Д.А.Тарханов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</si>
</sst>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"/>
  </numFmts>
  <fonts count="10"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sz val="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8"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" fontId="0" fillId="0" borderId="0" xfId="0" applyBorder="1" applyAlignment="1">
      <alignment horizontal="right"/>
    </xf>
    <xf numFmtId="3" fontId="0" fillId="0" borderId="0" xfId="0" applyBorder="1" applyAlignment="1">
      <alignment horizontal="right"/>
    </xf>
    <xf numFmtId="2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3" fontId="7" fillId="0" borderId="1" xfId="0" applyFont="1" applyBorder="1" applyAlignment="1">
      <alignment horizontal="right"/>
    </xf>
    <xf numFmtId="4" fontId="7" fillId="0" borderId="1" xfId="0" applyFont="1" applyBorder="1" applyAlignment="1">
      <alignment horizontal="right"/>
    </xf>
    <xf numFmtId="2" fontId="7" fillId="0" borderId="1" xfId="0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4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1" fontId="7" fillId="0" borderId="1" xfId="0" applyFont="1" applyBorder="1" applyAlignment="1">
      <alignment horizontal="right"/>
    </xf>
    <xf numFmtId="164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165" fontId="7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3" fontId="7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" fontId="7" fillId="0" borderId="2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165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7" fillId="0" borderId="2" xfId="0" applyFont="1" applyBorder="1" applyAlignment="1">
      <alignment horizontal="center"/>
    </xf>
    <xf numFmtId="166" fontId="7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1" xfId="0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workbookViewId="0" topLeftCell="B34">
      <selection activeCell="K87" sqref="K87:K101"/>
    </sheetView>
  </sheetViews>
  <sheetFormatPr defaultColWidth="9.33203125" defaultRowHeight="11.25"/>
  <cols>
    <col min="1" max="1" width="5.5" style="0" customWidth="1"/>
    <col min="2" max="2" width="21.66015625" style="0" customWidth="1"/>
    <col min="3" max="3" width="10.5" style="0" customWidth="1"/>
    <col min="4" max="4" width="12.66015625" style="0" customWidth="1"/>
    <col min="5" max="5" width="10.33203125" style="0" customWidth="1"/>
    <col min="6" max="6" width="11.33203125" style="0" customWidth="1"/>
    <col min="7" max="8" width="11.66015625" style="0" customWidth="1"/>
    <col min="9" max="9" width="13.16015625" style="0" customWidth="1"/>
    <col min="10" max="10" width="11.5" style="0" customWidth="1"/>
    <col min="11" max="11" width="13" style="0" customWidth="1"/>
    <col min="12" max="12" width="10.5" style="0" customWidth="1"/>
    <col min="13" max="13" width="12.5" style="0" customWidth="1"/>
    <col min="14" max="15" width="12.16015625" style="0" customWidth="1"/>
    <col min="16" max="16" width="15" style="0" customWidth="1"/>
    <col min="17" max="21" width="12" style="0" customWidth="1"/>
    <col min="22" max="16384" width="10.5" style="0" customWidth="1"/>
  </cols>
  <sheetData>
    <row r="1" spans="1:21" ht="28.5" customHeight="1">
      <c r="A1" s="54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"/>
      <c r="O1" s="1"/>
      <c r="P1" s="1"/>
      <c r="Q1" s="1"/>
      <c r="R1" s="1"/>
      <c r="U1" s="1"/>
    </row>
    <row r="3" ht="12.75">
      <c r="U3" s="2" t="s">
        <v>0</v>
      </c>
    </row>
    <row r="4" spans="1:15" ht="38.25">
      <c r="A4" s="12" t="s">
        <v>1</v>
      </c>
      <c r="B4" s="12" t="s">
        <v>2</v>
      </c>
      <c r="C4" s="56" t="s">
        <v>3</v>
      </c>
      <c r="D4" s="56"/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3"/>
      <c r="M4" s="13"/>
      <c r="N4" s="13"/>
      <c r="O4" s="13"/>
    </row>
    <row r="5" spans="1:15" ht="9.75">
      <c r="A5" s="14" t="s">
        <v>11</v>
      </c>
      <c r="B5" s="15" t="s">
        <v>12</v>
      </c>
      <c r="C5" s="57" t="s">
        <v>13</v>
      </c>
      <c r="D5" s="57"/>
      <c r="E5" s="16">
        <v>747790</v>
      </c>
      <c r="F5" s="17">
        <v>12143.58</v>
      </c>
      <c r="G5" s="18">
        <v>0.19</v>
      </c>
      <c r="H5" s="19">
        <f>F5*G5/7</f>
        <v>329.61145714285715</v>
      </c>
      <c r="I5" s="19">
        <f>H5*4</f>
        <v>1318.4458285714286</v>
      </c>
      <c r="J5" s="17">
        <v>1918.68</v>
      </c>
      <c r="K5" s="17">
        <f>J5*I5</f>
        <v>2529675.6423634286</v>
      </c>
      <c r="L5" s="13"/>
      <c r="M5" s="13"/>
      <c r="N5" s="13"/>
      <c r="O5" s="13"/>
    </row>
    <row r="6" spans="1:15" ht="9.75">
      <c r="A6" s="14" t="s">
        <v>14</v>
      </c>
      <c r="B6" s="15" t="s">
        <v>15</v>
      </c>
      <c r="C6" s="57" t="s">
        <v>16</v>
      </c>
      <c r="D6" s="57"/>
      <c r="E6" s="16">
        <v>199678</v>
      </c>
      <c r="F6" s="17">
        <v>2542.74</v>
      </c>
      <c r="G6" s="18">
        <v>0.19</v>
      </c>
      <c r="H6" s="19">
        <f aca="true" t="shared" si="0" ref="H6:H31">F6*G6/7</f>
        <v>69.01722857142856</v>
      </c>
      <c r="I6" s="19">
        <f aca="true" t="shared" si="1" ref="I6:I31">H6*4</f>
        <v>276.06891428571424</v>
      </c>
      <c r="J6" s="17">
        <v>1701.56</v>
      </c>
      <c r="K6" s="17">
        <f aca="true" t="shared" si="2" ref="K6:K31">J6*I6</f>
        <v>469747.8217919999</v>
      </c>
      <c r="L6" s="13"/>
      <c r="M6" s="13"/>
      <c r="N6" s="13"/>
      <c r="O6" s="13"/>
    </row>
    <row r="7" spans="1:15" ht="9.75">
      <c r="A7" s="14" t="s">
        <v>17</v>
      </c>
      <c r="B7" s="15" t="s">
        <v>18</v>
      </c>
      <c r="C7" s="57" t="s">
        <v>13</v>
      </c>
      <c r="D7" s="57"/>
      <c r="E7" s="16">
        <v>392640</v>
      </c>
      <c r="F7" s="17">
        <v>5835.59</v>
      </c>
      <c r="G7" s="18">
        <v>0.19</v>
      </c>
      <c r="H7" s="19">
        <f t="shared" si="0"/>
        <v>158.39458571428574</v>
      </c>
      <c r="I7" s="19">
        <f t="shared" si="1"/>
        <v>633.578342857143</v>
      </c>
      <c r="J7" s="17">
        <v>1918.68</v>
      </c>
      <c r="K7" s="17">
        <f t="shared" si="2"/>
        <v>1215634.0948731431</v>
      </c>
      <c r="L7" s="13"/>
      <c r="M7" s="13"/>
      <c r="N7" s="13"/>
      <c r="O7" s="13"/>
    </row>
    <row r="8" spans="1:15" ht="9.75">
      <c r="A8" s="14" t="s">
        <v>19</v>
      </c>
      <c r="B8" s="15" t="s">
        <v>20</v>
      </c>
      <c r="C8" s="57" t="s">
        <v>13</v>
      </c>
      <c r="D8" s="57"/>
      <c r="E8" s="16">
        <v>434758</v>
      </c>
      <c r="F8" s="17">
        <v>8115.84</v>
      </c>
      <c r="G8" s="18">
        <v>0.19</v>
      </c>
      <c r="H8" s="19">
        <f t="shared" si="0"/>
        <v>220.28708571428572</v>
      </c>
      <c r="I8" s="19">
        <f t="shared" si="1"/>
        <v>881.1483428571429</v>
      </c>
      <c r="J8" s="17">
        <v>1918.68</v>
      </c>
      <c r="K8" s="17">
        <f t="shared" si="2"/>
        <v>1690641.7024731429</v>
      </c>
      <c r="L8" s="13"/>
      <c r="M8" s="13"/>
      <c r="N8" s="13"/>
      <c r="O8" s="13"/>
    </row>
    <row r="9" spans="1:15" ht="9.75">
      <c r="A9" s="14" t="s">
        <v>21</v>
      </c>
      <c r="B9" s="15" t="s">
        <v>22</v>
      </c>
      <c r="C9" s="57" t="s">
        <v>13</v>
      </c>
      <c r="D9" s="57"/>
      <c r="E9" s="16">
        <v>590000</v>
      </c>
      <c r="F9" s="17">
        <v>8288.73</v>
      </c>
      <c r="G9" s="18">
        <v>0.19</v>
      </c>
      <c r="H9" s="19">
        <f t="shared" si="0"/>
        <v>224.9798142857143</v>
      </c>
      <c r="I9" s="19">
        <f t="shared" si="1"/>
        <v>899.9192571428572</v>
      </c>
      <c r="J9" s="17">
        <v>1918.68</v>
      </c>
      <c r="K9" s="17">
        <f t="shared" si="2"/>
        <v>1726657.0802948573</v>
      </c>
      <c r="L9" s="13"/>
      <c r="M9" s="13"/>
      <c r="N9" s="13"/>
      <c r="O9" s="13"/>
    </row>
    <row r="10" spans="1:15" ht="9.75">
      <c r="A10" s="14" t="s">
        <v>23</v>
      </c>
      <c r="B10" s="15" t="s">
        <v>24</v>
      </c>
      <c r="C10" s="57" t="s">
        <v>13</v>
      </c>
      <c r="D10" s="57"/>
      <c r="E10" s="16">
        <v>1572534</v>
      </c>
      <c r="F10" s="17">
        <v>22079.26</v>
      </c>
      <c r="G10" s="18">
        <v>0.19</v>
      </c>
      <c r="H10" s="19">
        <f t="shared" si="0"/>
        <v>599.2942</v>
      </c>
      <c r="I10" s="19">
        <f t="shared" si="1"/>
        <v>2397.1768</v>
      </c>
      <c r="J10" s="17">
        <v>1918.68</v>
      </c>
      <c r="K10" s="17">
        <f t="shared" si="2"/>
        <v>4599415.182624</v>
      </c>
      <c r="L10" s="13"/>
      <c r="M10" s="13"/>
      <c r="N10" s="13"/>
      <c r="O10" s="13"/>
    </row>
    <row r="11" spans="1:15" ht="9.75">
      <c r="A11" s="14" t="s">
        <v>25</v>
      </c>
      <c r="B11" s="15" t="s">
        <v>26</v>
      </c>
      <c r="C11" s="57" t="s">
        <v>13</v>
      </c>
      <c r="D11" s="57"/>
      <c r="E11" s="16">
        <v>319590</v>
      </c>
      <c r="F11" s="17">
        <v>3872.22</v>
      </c>
      <c r="G11" s="18">
        <v>0.19</v>
      </c>
      <c r="H11" s="19">
        <f t="shared" si="0"/>
        <v>105.10311428571427</v>
      </c>
      <c r="I11" s="19">
        <f t="shared" si="1"/>
        <v>420.4124571428571</v>
      </c>
      <c r="J11" s="17">
        <v>1918.68</v>
      </c>
      <c r="K11" s="17">
        <f t="shared" si="2"/>
        <v>806636.973270857</v>
      </c>
      <c r="L11" s="13"/>
      <c r="M11" s="13"/>
      <c r="N11" s="13"/>
      <c r="O11" s="13"/>
    </row>
    <row r="12" spans="1:15" ht="9.75">
      <c r="A12" s="14" t="s">
        <v>27</v>
      </c>
      <c r="B12" s="15" t="s">
        <v>28</v>
      </c>
      <c r="C12" s="57" t="s">
        <v>16</v>
      </c>
      <c r="D12" s="57"/>
      <c r="E12" s="16">
        <v>392640</v>
      </c>
      <c r="F12" s="17">
        <v>5788.51</v>
      </c>
      <c r="G12" s="18">
        <v>0.19</v>
      </c>
      <c r="H12" s="19">
        <f t="shared" si="0"/>
        <v>157.1167</v>
      </c>
      <c r="I12" s="19">
        <f t="shared" si="1"/>
        <v>628.4668</v>
      </c>
      <c r="J12" s="17">
        <v>1701.56</v>
      </c>
      <c r="K12" s="17">
        <f t="shared" si="2"/>
        <v>1069373.968208</v>
      </c>
      <c r="L12" s="13"/>
      <c r="M12" s="13"/>
      <c r="N12" s="13"/>
      <c r="O12" s="13"/>
    </row>
    <row r="13" spans="1:15" ht="9.75">
      <c r="A13" s="14" t="s">
        <v>29</v>
      </c>
      <c r="B13" s="15" t="s">
        <v>30</v>
      </c>
      <c r="C13" s="57" t="s">
        <v>13</v>
      </c>
      <c r="D13" s="57"/>
      <c r="E13" s="16">
        <v>319590</v>
      </c>
      <c r="F13" s="17">
        <v>4816.23</v>
      </c>
      <c r="G13" s="18">
        <v>0.19</v>
      </c>
      <c r="H13" s="19">
        <f t="shared" si="0"/>
        <v>130.72624285714284</v>
      </c>
      <c r="I13" s="19">
        <f t="shared" si="1"/>
        <v>522.9049714285713</v>
      </c>
      <c r="J13" s="17">
        <v>1918.68</v>
      </c>
      <c r="K13" s="17">
        <f t="shared" si="2"/>
        <v>1003287.3105805713</v>
      </c>
      <c r="L13" s="13"/>
      <c r="M13" s="13"/>
      <c r="N13" s="13"/>
      <c r="O13" s="13"/>
    </row>
    <row r="14" spans="1:15" ht="9.75">
      <c r="A14" s="14" t="s">
        <v>31</v>
      </c>
      <c r="B14" s="15" t="s">
        <v>32</v>
      </c>
      <c r="C14" s="57" t="s">
        <v>13</v>
      </c>
      <c r="D14" s="57"/>
      <c r="E14" s="16">
        <v>1560500</v>
      </c>
      <c r="F14" s="17">
        <v>18467.11</v>
      </c>
      <c r="G14" s="18">
        <v>0.19</v>
      </c>
      <c r="H14" s="19">
        <f t="shared" si="0"/>
        <v>501.25012857142855</v>
      </c>
      <c r="I14" s="19">
        <f t="shared" si="1"/>
        <v>2005.0005142857142</v>
      </c>
      <c r="J14" s="17">
        <v>1918.68</v>
      </c>
      <c r="K14" s="17">
        <f t="shared" si="2"/>
        <v>3846954.386749714</v>
      </c>
      <c r="L14" s="13"/>
      <c r="M14" s="13"/>
      <c r="N14" s="13"/>
      <c r="O14" s="13"/>
    </row>
    <row r="15" spans="1:15" ht="9.75">
      <c r="A15" s="14" t="s">
        <v>33</v>
      </c>
      <c r="B15" s="15" t="s">
        <v>34</v>
      </c>
      <c r="C15" s="57" t="s">
        <v>13</v>
      </c>
      <c r="D15" s="57"/>
      <c r="E15" s="16">
        <v>392640</v>
      </c>
      <c r="F15" s="17">
        <v>5785.53</v>
      </c>
      <c r="G15" s="18">
        <v>0.19</v>
      </c>
      <c r="H15" s="19">
        <f t="shared" si="0"/>
        <v>157.03581428571428</v>
      </c>
      <c r="I15" s="19">
        <f t="shared" si="1"/>
        <v>628.1432571428571</v>
      </c>
      <c r="J15" s="17">
        <v>1918.68</v>
      </c>
      <c r="K15" s="17">
        <f t="shared" si="2"/>
        <v>1205205.9046148572</v>
      </c>
      <c r="L15" s="13"/>
      <c r="M15" s="13"/>
      <c r="N15" s="13"/>
      <c r="O15" s="13"/>
    </row>
    <row r="16" spans="1:15" ht="9.75">
      <c r="A16" s="14" t="s">
        <v>35</v>
      </c>
      <c r="B16" s="15" t="s">
        <v>36</v>
      </c>
      <c r="C16" s="57" t="s">
        <v>13</v>
      </c>
      <c r="D16" s="57"/>
      <c r="E16" s="16">
        <v>760200</v>
      </c>
      <c r="F16" s="17">
        <v>11817.53</v>
      </c>
      <c r="G16" s="18">
        <v>0.19</v>
      </c>
      <c r="H16" s="19">
        <f t="shared" si="0"/>
        <v>320.7615285714286</v>
      </c>
      <c r="I16" s="19">
        <f t="shared" si="1"/>
        <v>1283.0461142857143</v>
      </c>
      <c r="J16" s="17">
        <v>1918.68</v>
      </c>
      <c r="K16" s="17">
        <f t="shared" si="2"/>
        <v>2461754.9185577147</v>
      </c>
      <c r="L16" s="13"/>
      <c r="M16" s="13"/>
      <c r="N16" s="13"/>
      <c r="O16" s="13"/>
    </row>
    <row r="17" spans="1:15" ht="9.75">
      <c r="A17" s="14" t="s">
        <v>37</v>
      </c>
      <c r="B17" s="15" t="s">
        <v>38</v>
      </c>
      <c r="C17" s="57" t="s">
        <v>13</v>
      </c>
      <c r="D17" s="57"/>
      <c r="E17" s="16">
        <v>707013</v>
      </c>
      <c r="F17" s="17">
        <v>7500.02</v>
      </c>
      <c r="G17" s="18">
        <v>0.19</v>
      </c>
      <c r="H17" s="19">
        <f t="shared" si="0"/>
        <v>203.57197142857146</v>
      </c>
      <c r="I17" s="19">
        <f t="shared" si="1"/>
        <v>814.2878857142858</v>
      </c>
      <c r="J17" s="17">
        <v>1918.68</v>
      </c>
      <c r="K17" s="17">
        <f t="shared" si="2"/>
        <v>1562357.880562286</v>
      </c>
      <c r="L17" s="13"/>
      <c r="M17" s="13"/>
      <c r="N17" s="13"/>
      <c r="O17" s="13"/>
    </row>
    <row r="18" spans="1:15" ht="9.75">
      <c r="A18" s="14" t="s">
        <v>39</v>
      </c>
      <c r="B18" s="15" t="s">
        <v>40</v>
      </c>
      <c r="C18" s="57" t="s">
        <v>16</v>
      </c>
      <c r="D18" s="57"/>
      <c r="E18" s="16">
        <v>166800</v>
      </c>
      <c r="F18" s="17">
        <v>1941.16</v>
      </c>
      <c r="G18" s="18">
        <v>0.19</v>
      </c>
      <c r="H18" s="19">
        <f t="shared" si="0"/>
        <v>52.68862857142857</v>
      </c>
      <c r="I18" s="19">
        <f t="shared" si="1"/>
        <v>210.7545142857143</v>
      </c>
      <c r="J18" s="17">
        <v>1701.56</v>
      </c>
      <c r="K18" s="17">
        <f t="shared" si="2"/>
        <v>358611.451328</v>
      </c>
      <c r="L18" s="13"/>
      <c r="M18" s="13"/>
      <c r="N18" s="13"/>
      <c r="O18" s="13"/>
    </row>
    <row r="19" spans="1:15" ht="9.75">
      <c r="A19" s="14" t="s">
        <v>41</v>
      </c>
      <c r="B19" s="15" t="s">
        <v>42</v>
      </c>
      <c r="C19" s="57" t="s">
        <v>16</v>
      </c>
      <c r="D19" s="57"/>
      <c r="E19" s="16">
        <v>166750</v>
      </c>
      <c r="F19" s="17">
        <v>1938.16</v>
      </c>
      <c r="G19" s="18">
        <v>0.19</v>
      </c>
      <c r="H19" s="19">
        <f t="shared" si="0"/>
        <v>52.6072</v>
      </c>
      <c r="I19" s="19">
        <f t="shared" si="1"/>
        <v>210.4288</v>
      </c>
      <c r="J19" s="17">
        <v>1701.56</v>
      </c>
      <c r="K19" s="17">
        <f t="shared" si="2"/>
        <v>358057.22892799997</v>
      </c>
      <c r="L19" s="13"/>
      <c r="M19" s="13"/>
      <c r="N19" s="13"/>
      <c r="O19" s="13"/>
    </row>
    <row r="20" spans="1:15" ht="9.75">
      <c r="A20" s="14" t="s">
        <v>43</v>
      </c>
      <c r="B20" s="15" t="s">
        <v>44</v>
      </c>
      <c r="C20" s="57" t="s">
        <v>13</v>
      </c>
      <c r="D20" s="57"/>
      <c r="E20" s="16">
        <v>442909</v>
      </c>
      <c r="F20" s="17">
        <v>4185.96</v>
      </c>
      <c r="G20" s="18">
        <v>0.19</v>
      </c>
      <c r="H20" s="19">
        <f t="shared" si="0"/>
        <v>113.61891428571428</v>
      </c>
      <c r="I20" s="19">
        <f t="shared" si="1"/>
        <v>454.47565714285713</v>
      </c>
      <c r="J20" s="17">
        <v>1918.68</v>
      </c>
      <c r="K20" s="17">
        <f t="shared" si="2"/>
        <v>871993.3538468571</v>
      </c>
      <c r="L20" s="13"/>
      <c r="M20" s="13"/>
      <c r="N20" s="13"/>
      <c r="O20" s="13"/>
    </row>
    <row r="21" spans="1:15" ht="9.75">
      <c r="A21" s="14" t="s">
        <v>45</v>
      </c>
      <c r="B21" s="15" t="s">
        <v>46</v>
      </c>
      <c r="C21" s="57" t="s">
        <v>13</v>
      </c>
      <c r="D21" s="57"/>
      <c r="E21" s="16">
        <v>892070</v>
      </c>
      <c r="F21" s="17">
        <v>16921.19</v>
      </c>
      <c r="G21" s="18">
        <v>0.19</v>
      </c>
      <c r="H21" s="19">
        <f t="shared" si="0"/>
        <v>459.2894428571428</v>
      </c>
      <c r="I21" s="19">
        <f t="shared" si="1"/>
        <v>1837.157771428571</v>
      </c>
      <c r="J21" s="17">
        <v>1918.68</v>
      </c>
      <c r="K21" s="17">
        <f t="shared" si="2"/>
        <v>3524917.872884571</v>
      </c>
      <c r="L21" s="13"/>
      <c r="M21" s="13"/>
      <c r="N21" s="13"/>
      <c r="O21" s="13"/>
    </row>
    <row r="22" spans="1:15" ht="9.75">
      <c r="A22" s="14" t="s">
        <v>47</v>
      </c>
      <c r="B22" s="15" t="s">
        <v>48</v>
      </c>
      <c r="C22" s="57" t="s">
        <v>13</v>
      </c>
      <c r="D22" s="57"/>
      <c r="E22" s="16">
        <v>347644</v>
      </c>
      <c r="F22" s="17">
        <v>4987.82</v>
      </c>
      <c r="G22" s="18">
        <v>0.19</v>
      </c>
      <c r="H22" s="19">
        <f t="shared" si="0"/>
        <v>135.38368571428572</v>
      </c>
      <c r="I22" s="19">
        <f t="shared" si="1"/>
        <v>541.5347428571429</v>
      </c>
      <c r="J22" s="17">
        <v>1918.68</v>
      </c>
      <c r="K22" s="17">
        <f t="shared" si="2"/>
        <v>1039031.8804251429</v>
      </c>
      <c r="L22" s="13"/>
      <c r="M22" s="13"/>
      <c r="N22" s="13"/>
      <c r="O22" s="13"/>
    </row>
    <row r="23" spans="1:15" ht="9.75">
      <c r="A23" s="14" t="s">
        <v>49</v>
      </c>
      <c r="B23" s="15" t="s">
        <v>50</v>
      </c>
      <c r="C23" s="57" t="s">
        <v>16</v>
      </c>
      <c r="D23" s="57"/>
      <c r="E23" s="16">
        <v>465250</v>
      </c>
      <c r="F23" s="17">
        <v>4714.53</v>
      </c>
      <c r="G23" s="18">
        <v>0.19</v>
      </c>
      <c r="H23" s="19">
        <f t="shared" si="0"/>
        <v>127.96581428571427</v>
      </c>
      <c r="I23" s="19">
        <f t="shared" si="1"/>
        <v>511.8632571428571</v>
      </c>
      <c r="J23" s="17">
        <v>1701.56</v>
      </c>
      <c r="K23" s="17">
        <f t="shared" si="2"/>
        <v>870966.0438239999</v>
      </c>
      <c r="L23" s="13"/>
      <c r="M23" s="13"/>
      <c r="N23" s="13"/>
      <c r="O23" s="13"/>
    </row>
    <row r="24" spans="1:15" ht="9.75">
      <c r="A24" s="14" t="s">
        <v>51</v>
      </c>
      <c r="B24" s="15" t="s">
        <v>52</v>
      </c>
      <c r="C24" s="57" t="s">
        <v>16</v>
      </c>
      <c r="D24" s="57"/>
      <c r="E24" s="16">
        <v>338000</v>
      </c>
      <c r="F24" s="17">
        <v>2353.97</v>
      </c>
      <c r="G24" s="18">
        <v>0.19</v>
      </c>
      <c r="H24" s="19">
        <f t="shared" si="0"/>
        <v>63.893471428571424</v>
      </c>
      <c r="I24" s="19">
        <f t="shared" si="1"/>
        <v>255.5738857142857</v>
      </c>
      <c r="J24" s="17">
        <v>1701.56</v>
      </c>
      <c r="K24" s="17">
        <f t="shared" si="2"/>
        <v>434874.30097599997</v>
      </c>
      <c r="L24" s="13"/>
      <c r="M24" s="13"/>
      <c r="N24" s="13"/>
      <c r="O24" s="13"/>
    </row>
    <row r="25" spans="1:15" ht="9.75">
      <c r="A25" s="14" t="s">
        <v>53</v>
      </c>
      <c r="B25" s="15" t="s">
        <v>54</v>
      </c>
      <c r="C25" s="57" t="s">
        <v>16</v>
      </c>
      <c r="D25" s="57"/>
      <c r="E25" s="16">
        <v>313710</v>
      </c>
      <c r="F25" s="17">
        <v>5701.23</v>
      </c>
      <c r="G25" s="18">
        <v>0.19</v>
      </c>
      <c r="H25" s="19">
        <f t="shared" si="0"/>
        <v>154.74767142857144</v>
      </c>
      <c r="I25" s="19">
        <f t="shared" si="1"/>
        <v>618.9906857142857</v>
      </c>
      <c r="J25" s="17">
        <v>1701.56</v>
      </c>
      <c r="K25" s="17">
        <f t="shared" si="2"/>
        <v>1053249.791184</v>
      </c>
      <c r="L25" s="13"/>
      <c r="M25" s="13"/>
      <c r="N25" s="13"/>
      <c r="O25" s="13"/>
    </row>
    <row r="26" spans="1:15" ht="9.75">
      <c r="A26" s="14" t="s">
        <v>55</v>
      </c>
      <c r="B26" s="15" t="s">
        <v>56</v>
      </c>
      <c r="C26" s="57" t="s">
        <v>16</v>
      </c>
      <c r="D26" s="57"/>
      <c r="E26" s="16">
        <v>237000</v>
      </c>
      <c r="F26" s="17">
        <v>3393.05</v>
      </c>
      <c r="G26" s="18">
        <v>0.19</v>
      </c>
      <c r="H26" s="19">
        <f t="shared" si="0"/>
        <v>92.09707142857144</v>
      </c>
      <c r="I26" s="19">
        <f t="shared" si="1"/>
        <v>368.38828571428576</v>
      </c>
      <c r="J26" s="17">
        <v>1701.56</v>
      </c>
      <c r="K26" s="17">
        <f t="shared" si="2"/>
        <v>626834.77144</v>
      </c>
      <c r="L26" s="13"/>
      <c r="M26" s="13"/>
      <c r="N26" s="13"/>
      <c r="O26" s="13"/>
    </row>
    <row r="27" spans="1:15" ht="9.75">
      <c r="A27" s="14" t="s">
        <v>57</v>
      </c>
      <c r="B27" s="15" t="s">
        <v>58</v>
      </c>
      <c r="C27" s="57" t="s">
        <v>16</v>
      </c>
      <c r="D27" s="57"/>
      <c r="E27" s="16">
        <v>226600</v>
      </c>
      <c r="F27" s="17">
        <v>3542.96</v>
      </c>
      <c r="G27" s="18">
        <v>0.19</v>
      </c>
      <c r="H27" s="19">
        <f t="shared" si="0"/>
        <v>96.16605714285716</v>
      </c>
      <c r="I27" s="19">
        <f t="shared" si="1"/>
        <v>384.6642285714286</v>
      </c>
      <c r="J27" s="17">
        <v>1701.56</v>
      </c>
      <c r="K27" s="17">
        <f t="shared" si="2"/>
        <v>654529.2647680001</v>
      </c>
      <c r="L27" s="13"/>
      <c r="M27" s="13"/>
      <c r="N27" s="13"/>
      <c r="O27" s="13"/>
    </row>
    <row r="28" spans="1:15" ht="9.75">
      <c r="A28" s="14" t="s">
        <v>59</v>
      </c>
      <c r="B28" s="15" t="s">
        <v>60</v>
      </c>
      <c r="C28" s="57" t="s">
        <v>16</v>
      </c>
      <c r="D28" s="57"/>
      <c r="E28" s="16">
        <v>826618</v>
      </c>
      <c r="F28" s="17">
        <v>10312.62</v>
      </c>
      <c r="G28" s="18">
        <v>0.19</v>
      </c>
      <c r="H28" s="19">
        <f t="shared" si="0"/>
        <v>279.9139714285715</v>
      </c>
      <c r="I28" s="19">
        <f t="shared" si="1"/>
        <v>1119.655885714286</v>
      </c>
      <c r="J28" s="17">
        <v>1701.56</v>
      </c>
      <c r="K28" s="17">
        <f t="shared" si="2"/>
        <v>1905161.6688960001</v>
      </c>
      <c r="L28" s="13"/>
      <c r="M28" s="13"/>
      <c r="N28" s="13"/>
      <c r="O28" s="13"/>
    </row>
    <row r="29" spans="1:15" ht="9.75">
      <c r="A29" s="14" t="s">
        <v>61</v>
      </c>
      <c r="B29" s="15" t="s">
        <v>62</v>
      </c>
      <c r="C29" s="57" t="s">
        <v>13</v>
      </c>
      <c r="D29" s="57"/>
      <c r="E29" s="16">
        <v>497915</v>
      </c>
      <c r="F29" s="17">
        <v>7010.36</v>
      </c>
      <c r="G29" s="18">
        <v>0.19</v>
      </c>
      <c r="H29" s="19">
        <f t="shared" si="0"/>
        <v>190.28119999999998</v>
      </c>
      <c r="I29" s="19">
        <f t="shared" si="1"/>
        <v>761.1247999999999</v>
      </c>
      <c r="J29" s="17">
        <v>1918.68</v>
      </c>
      <c r="K29" s="17">
        <f t="shared" si="2"/>
        <v>1460354.931264</v>
      </c>
      <c r="L29" s="13"/>
      <c r="M29" s="13"/>
      <c r="N29" s="13"/>
      <c r="O29" s="13"/>
    </row>
    <row r="30" spans="1:15" ht="9.75">
      <c r="A30" s="14" t="s">
        <v>63</v>
      </c>
      <c r="B30" s="15" t="s">
        <v>64</v>
      </c>
      <c r="C30" s="57" t="s">
        <v>13</v>
      </c>
      <c r="D30" s="57"/>
      <c r="E30" s="16">
        <v>838269</v>
      </c>
      <c r="F30" s="17">
        <v>11673.88</v>
      </c>
      <c r="G30" s="18">
        <v>0.19</v>
      </c>
      <c r="H30" s="19">
        <f t="shared" si="0"/>
        <v>316.8624571428571</v>
      </c>
      <c r="I30" s="19">
        <f t="shared" si="1"/>
        <v>1267.4498285714285</v>
      </c>
      <c r="J30" s="17">
        <v>1918.68</v>
      </c>
      <c r="K30" s="17">
        <f t="shared" si="2"/>
        <v>2431830.6370834284</v>
      </c>
      <c r="L30" s="13"/>
      <c r="M30" s="13"/>
      <c r="N30" s="13"/>
      <c r="O30" s="13"/>
    </row>
    <row r="31" spans="1:15" ht="9.75">
      <c r="A31" s="14" t="s">
        <v>65</v>
      </c>
      <c r="B31" s="15" t="s">
        <v>66</v>
      </c>
      <c r="C31" s="57" t="s">
        <v>13</v>
      </c>
      <c r="D31" s="57"/>
      <c r="E31" s="16">
        <v>233240</v>
      </c>
      <c r="F31" s="17">
        <v>2865.16</v>
      </c>
      <c r="G31" s="18">
        <v>0.19</v>
      </c>
      <c r="H31" s="19">
        <f t="shared" si="0"/>
        <v>77.76862857142858</v>
      </c>
      <c r="I31" s="19">
        <f t="shared" si="1"/>
        <v>311.0745142857143</v>
      </c>
      <c r="J31" s="17">
        <v>1918.68</v>
      </c>
      <c r="K31" s="17">
        <f t="shared" si="2"/>
        <v>596852.4490697144</v>
      </c>
      <c r="L31" s="13"/>
      <c r="M31" s="13"/>
      <c r="N31" s="13"/>
      <c r="O31" s="13"/>
    </row>
    <row r="32" spans="1:15" ht="11.25" customHeight="1">
      <c r="A32" s="20"/>
      <c r="B32" s="21" t="s">
        <v>67</v>
      </c>
      <c r="C32" s="55"/>
      <c r="D32" s="55"/>
      <c r="E32" s="22"/>
      <c r="F32" s="23">
        <v>198594.94</v>
      </c>
      <c r="G32" s="14" t="s">
        <v>68</v>
      </c>
      <c r="H32" s="14" t="s">
        <v>68</v>
      </c>
      <c r="I32" s="24">
        <f>SUM(I5:I31)</f>
        <v>21561.736342857144</v>
      </c>
      <c r="J32" s="25" t="s">
        <v>68</v>
      </c>
      <c r="K32" s="23">
        <f>SUM(K5:K31)</f>
        <v>40374608.51288228</v>
      </c>
      <c r="L32" s="13"/>
      <c r="M32" s="13"/>
      <c r="N32" s="13"/>
      <c r="O32" s="13"/>
    </row>
    <row r="33" spans="1:15" ht="9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38.25">
      <c r="A34" s="12" t="s">
        <v>1</v>
      </c>
      <c r="B34" s="12" t="s">
        <v>2</v>
      </c>
      <c r="C34" s="56" t="s">
        <v>3</v>
      </c>
      <c r="D34" s="56"/>
      <c r="E34" s="12" t="s">
        <v>4</v>
      </c>
      <c r="F34" s="12" t="s">
        <v>5</v>
      </c>
      <c r="G34" s="12" t="s">
        <v>6</v>
      </c>
      <c r="H34" s="12" t="s">
        <v>7</v>
      </c>
      <c r="I34" s="12" t="s">
        <v>69</v>
      </c>
      <c r="J34" s="12" t="s">
        <v>9</v>
      </c>
      <c r="K34" s="12" t="s">
        <v>70</v>
      </c>
      <c r="L34" s="13"/>
      <c r="M34" s="13"/>
      <c r="N34" s="13"/>
      <c r="O34" s="13"/>
    </row>
    <row r="35" spans="1:15" ht="9.75">
      <c r="A35" s="14" t="s">
        <v>11</v>
      </c>
      <c r="B35" s="15" t="s">
        <v>12</v>
      </c>
      <c r="C35" s="57" t="s">
        <v>13</v>
      </c>
      <c r="D35" s="57"/>
      <c r="E35" s="16">
        <v>747790</v>
      </c>
      <c r="F35" s="17">
        <v>12143.58</v>
      </c>
      <c r="G35" s="18">
        <v>0.19</v>
      </c>
      <c r="H35" s="19">
        <f>F35*G35/7</f>
        <v>329.61145714285715</v>
      </c>
      <c r="I35" s="19">
        <f>H35*3</f>
        <v>988.8343714285714</v>
      </c>
      <c r="J35" s="17">
        <v>1981.81</v>
      </c>
      <c r="K35" s="17">
        <f>I35*J35</f>
        <v>1959681.845640857</v>
      </c>
      <c r="L35" s="13"/>
      <c r="M35" s="13"/>
      <c r="N35" s="13"/>
      <c r="O35" s="13"/>
    </row>
    <row r="36" spans="1:15" ht="9.75">
      <c r="A36" s="14" t="s">
        <v>14</v>
      </c>
      <c r="B36" s="15" t="s">
        <v>15</v>
      </c>
      <c r="C36" s="57" t="s">
        <v>16</v>
      </c>
      <c r="D36" s="57"/>
      <c r="E36" s="16">
        <v>199678</v>
      </c>
      <c r="F36" s="17">
        <v>2542.74</v>
      </c>
      <c r="G36" s="18">
        <v>0.19</v>
      </c>
      <c r="H36" s="19">
        <f aca="true" t="shared" si="3" ref="H36:H61">F36*G36/7</f>
        <v>69.01722857142856</v>
      </c>
      <c r="I36" s="19">
        <f aca="true" t="shared" si="4" ref="I36:I61">H36*3</f>
        <v>207.05168571428567</v>
      </c>
      <c r="J36" s="17">
        <v>1757.61</v>
      </c>
      <c r="K36" s="17">
        <f aca="true" t="shared" si="5" ref="K36:K61">I36*J36</f>
        <v>363916.11332828563</v>
      </c>
      <c r="L36" s="13"/>
      <c r="M36" s="13"/>
      <c r="N36" s="13"/>
      <c r="O36" s="13"/>
    </row>
    <row r="37" spans="1:15" ht="9.75">
      <c r="A37" s="14" t="s">
        <v>17</v>
      </c>
      <c r="B37" s="15" t="s">
        <v>18</v>
      </c>
      <c r="C37" s="57" t="s">
        <v>13</v>
      </c>
      <c r="D37" s="57"/>
      <c r="E37" s="16">
        <v>392640</v>
      </c>
      <c r="F37" s="17">
        <v>5835.59</v>
      </c>
      <c r="G37" s="18">
        <v>0.19</v>
      </c>
      <c r="H37" s="19">
        <f t="shared" si="3"/>
        <v>158.39458571428574</v>
      </c>
      <c r="I37" s="19">
        <f t="shared" si="4"/>
        <v>475.1837571428572</v>
      </c>
      <c r="J37" s="17">
        <v>1981.81</v>
      </c>
      <c r="K37" s="17">
        <f t="shared" si="5"/>
        <v>941723.9217432857</v>
      </c>
      <c r="L37" s="13"/>
      <c r="M37" s="13"/>
      <c r="N37" s="13"/>
      <c r="O37" s="13"/>
    </row>
    <row r="38" spans="1:15" ht="9.75">
      <c r="A38" s="14" t="s">
        <v>19</v>
      </c>
      <c r="B38" s="15" t="s">
        <v>20</v>
      </c>
      <c r="C38" s="57" t="s">
        <v>13</v>
      </c>
      <c r="D38" s="57"/>
      <c r="E38" s="16">
        <v>434758</v>
      </c>
      <c r="F38" s="17">
        <v>8115.84</v>
      </c>
      <c r="G38" s="18">
        <v>0.19</v>
      </c>
      <c r="H38" s="19">
        <f t="shared" si="3"/>
        <v>220.28708571428572</v>
      </c>
      <c r="I38" s="19">
        <f t="shared" si="4"/>
        <v>660.8612571428572</v>
      </c>
      <c r="J38" s="17">
        <v>1981.81</v>
      </c>
      <c r="K38" s="17">
        <f t="shared" si="5"/>
        <v>1309701.4480182857</v>
      </c>
      <c r="L38" s="13"/>
      <c r="M38" s="13"/>
      <c r="N38" s="13"/>
      <c r="O38" s="13"/>
    </row>
    <row r="39" spans="1:15" ht="9.75">
      <c r="A39" s="14" t="s">
        <v>21</v>
      </c>
      <c r="B39" s="15" t="s">
        <v>22</v>
      </c>
      <c r="C39" s="57" t="s">
        <v>13</v>
      </c>
      <c r="D39" s="57"/>
      <c r="E39" s="16">
        <v>590000</v>
      </c>
      <c r="F39" s="17">
        <v>8288.73</v>
      </c>
      <c r="G39" s="18">
        <v>0.19</v>
      </c>
      <c r="H39" s="19">
        <f t="shared" si="3"/>
        <v>224.9798142857143</v>
      </c>
      <c r="I39" s="19">
        <f t="shared" si="4"/>
        <v>674.9394428571429</v>
      </c>
      <c r="J39" s="17">
        <v>1981.81</v>
      </c>
      <c r="K39" s="17">
        <f t="shared" si="5"/>
        <v>1337601.7372487143</v>
      </c>
      <c r="L39" s="13"/>
      <c r="M39" s="13"/>
      <c r="N39" s="13"/>
      <c r="O39" s="13"/>
    </row>
    <row r="40" spans="1:15" ht="9.75">
      <c r="A40" s="14" t="s">
        <v>23</v>
      </c>
      <c r="B40" s="15" t="s">
        <v>24</v>
      </c>
      <c r="C40" s="57" t="s">
        <v>13</v>
      </c>
      <c r="D40" s="57"/>
      <c r="E40" s="16">
        <v>1572534</v>
      </c>
      <c r="F40" s="17">
        <v>22079.26</v>
      </c>
      <c r="G40" s="18">
        <v>0.19</v>
      </c>
      <c r="H40" s="19">
        <f t="shared" si="3"/>
        <v>599.2942</v>
      </c>
      <c r="I40" s="19">
        <f t="shared" si="4"/>
        <v>1797.8826000000001</v>
      </c>
      <c r="J40" s="17">
        <v>1981.81</v>
      </c>
      <c r="K40" s="17">
        <f t="shared" si="5"/>
        <v>3563061.715506</v>
      </c>
      <c r="L40" s="13"/>
      <c r="M40" s="13"/>
      <c r="N40" s="13"/>
      <c r="O40" s="13"/>
    </row>
    <row r="41" spans="1:15" ht="9.75">
      <c r="A41" s="14" t="s">
        <v>25</v>
      </c>
      <c r="B41" s="15" t="s">
        <v>26</v>
      </c>
      <c r="C41" s="57" t="s">
        <v>13</v>
      </c>
      <c r="D41" s="57"/>
      <c r="E41" s="16">
        <v>319590</v>
      </c>
      <c r="F41" s="17">
        <v>3872.22</v>
      </c>
      <c r="G41" s="18">
        <v>0.19</v>
      </c>
      <c r="H41" s="19">
        <f t="shared" si="3"/>
        <v>105.10311428571427</v>
      </c>
      <c r="I41" s="19">
        <f t="shared" si="4"/>
        <v>315.30934285714284</v>
      </c>
      <c r="J41" s="17">
        <v>1981.81</v>
      </c>
      <c r="K41" s="17">
        <f t="shared" si="5"/>
        <v>624883.2087677142</v>
      </c>
      <c r="L41" s="13"/>
      <c r="M41" s="13"/>
      <c r="N41" s="13"/>
      <c r="O41" s="13"/>
    </row>
    <row r="42" spans="1:15" ht="9.75">
      <c r="A42" s="14" t="s">
        <v>27</v>
      </c>
      <c r="B42" s="15" t="s">
        <v>28</v>
      </c>
      <c r="C42" s="57" t="s">
        <v>16</v>
      </c>
      <c r="D42" s="57"/>
      <c r="E42" s="16">
        <v>392640</v>
      </c>
      <c r="F42" s="17">
        <v>5788.51</v>
      </c>
      <c r="G42" s="18">
        <v>0.19</v>
      </c>
      <c r="H42" s="19">
        <f t="shared" si="3"/>
        <v>157.1167</v>
      </c>
      <c r="I42" s="19">
        <f t="shared" si="4"/>
        <v>471.3501</v>
      </c>
      <c r="J42" s="17">
        <v>1757.61</v>
      </c>
      <c r="K42" s="17">
        <f t="shared" si="5"/>
        <v>828449.649261</v>
      </c>
      <c r="L42" s="13"/>
      <c r="M42" s="13"/>
      <c r="N42" s="13"/>
      <c r="O42" s="13"/>
    </row>
    <row r="43" spans="1:15" ht="9.75">
      <c r="A43" s="14" t="s">
        <v>29</v>
      </c>
      <c r="B43" s="15" t="s">
        <v>30</v>
      </c>
      <c r="C43" s="57" t="s">
        <v>13</v>
      </c>
      <c r="D43" s="57"/>
      <c r="E43" s="16">
        <v>319590</v>
      </c>
      <c r="F43" s="17">
        <v>4816.23</v>
      </c>
      <c r="G43" s="18">
        <v>0.19</v>
      </c>
      <c r="H43" s="19">
        <f t="shared" si="3"/>
        <v>130.72624285714284</v>
      </c>
      <c r="I43" s="19">
        <f t="shared" si="4"/>
        <v>392.1787285714285</v>
      </c>
      <c r="J43" s="17">
        <v>1981.81</v>
      </c>
      <c r="K43" s="17">
        <f t="shared" si="5"/>
        <v>777223.7260701427</v>
      </c>
      <c r="L43" s="13"/>
      <c r="M43" s="13"/>
      <c r="N43" s="13"/>
      <c r="O43" s="13"/>
    </row>
    <row r="44" spans="1:15" ht="9.75">
      <c r="A44" s="14" t="s">
        <v>31</v>
      </c>
      <c r="B44" s="15" t="s">
        <v>32</v>
      </c>
      <c r="C44" s="57" t="s">
        <v>13</v>
      </c>
      <c r="D44" s="57"/>
      <c r="E44" s="16">
        <v>1560500</v>
      </c>
      <c r="F44" s="17">
        <v>18467.11</v>
      </c>
      <c r="G44" s="18">
        <v>0.19</v>
      </c>
      <c r="H44" s="19">
        <f t="shared" si="3"/>
        <v>501.25012857142855</v>
      </c>
      <c r="I44" s="19">
        <f t="shared" si="4"/>
        <v>1503.7503857142856</v>
      </c>
      <c r="J44" s="17">
        <v>1981.81</v>
      </c>
      <c r="K44" s="17">
        <f t="shared" si="5"/>
        <v>2980147.5519124283</v>
      </c>
      <c r="L44" s="13"/>
      <c r="M44" s="13"/>
      <c r="N44" s="13"/>
      <c r="O44" s="13"/>
    </row>
    <row r="45" spans="1:15" ht="9.75">
      <c r="A45" s="14" t="s">
        <v>33</v>
      </c>
      <c r="B45" s="15" t="s">
        <v>34</v>
      </c>
      <c r="C45" s="57" t="s">
        <v>13</v>
      </c>
      <c r="D45" s="57"/>
      <c r="E45" s="16">
        <v>392640</v>
      </c>
      <c r="F45" s="17">
        <v>5785.53</v>
      </c>
      <c r="G45" s="18">
        <v>0.19</v>
      </c>
      <c r="H45" s="19">
        <f t="shared" si="3"/>
        <v>157.03581428571428</v>
      </c>
      <c r="I45" s="19">
        <f t="shared" si="4"/>
        <v>471.1074428571428</v>
      </c>
      <c r="J45" s="17">
        <v>1981.81</v>
      </c>
      <c r="K45" s="17">
        <f t="shared" si="5"/>
        <v>933645.4413287141</v>
      </c>
      <c r="L45" s="13"/>
      <c r="M45" s="13"/>
      <c r="N45" s="13"/>
      <c r="O45" s="13"/>
    </row>
    <row r="46" spans="1:15" ht="9.75">
      <c r="A46" s="14" t="s">
        <v>35</v>
      </c>
      <c r="B46" s="15" t="s">
        <v>36</v>
      </c>
      <c r="C46" s="57" t="s">
        <v>13</v>
      </c>
      <c r="D46" s="57"/>
      <c r="E46" s="16">
        <v>760200</v>
      </c>
      <c r="F46" s="17">
        <v>11817.53</v>
      </c>
      <c r="G46" s="18">
        <v>0.19</v>
      </c>
      <c r="H46" s="19">
        <f t="shared" si="3"/>
        <v>320.7615285714286</v>
      </c>
      <c r="I46" s="19">
        <f t="shared" si="4"/>
        <v>962.2845857142858</v>
      </c>
      <c r="J46" s="17">
        <v>1981.81</v>
      </c>
      <c r="K46" s="17">
        <f t="shared" si="5"/>
        <v>1907065.2148144287</v>
      </c>
      <c r="L46" s="13"/>
      <c r="M46" s="13"/>
      <c r="N46" s="13"/>
      <c r="O46" s="13"/>
    </row>
    <row r="47" spans="1:15" ht="9.75">
      <c r="A47" s="14" t="s">
        <v>37</v>
      </c>
      <c r="B47" s="15" t="s">
        <v>38</v>
      </c>
      <c r="C47" s="57" t="s">
        <v>13</v>
      </c>
      <c r="D47" s="57"/>
      <c r="E47" s="16">
        <v>707013</v>
      </c>
      <c r="F47" s="17">
        <v>7500.02</v>
      </c>
      <c r="G47" s="18">
        <v>0.19</v>
      </c>
      <c r="H47" s="19">
        <f t="shared" si="3"/>
        <v>203.57197142857146</v>
      </c>
      <c r="I47" s="19">
        <f t="shared" si="4"/>
        <v>610.7159142857143</v>
      </c>
      <c r="J47" s="17">
        <v>1981.81</v>
      </c>
      <c r="K47" s="17">
        <f t="shared" si="5"/>
        <v>1210322.9060905715</v>
      </c>
      <c r="L47" s="13"/>
      <c r="M47" s="13"/>
      <c r="N47" s="13"/>
      <c r="O47" s="13"/>
    </row>
    <row r="48" spans="1:15" ht="9.75">
      <c r="A48" s="14" t="s">
        <v>39</v>
      </c>
      <c r="B48" s="15" t="s">
        <v>40</v>
      </c>
      <c r="C48" s="57" t="s">
        <v>16</v>
      </c>
      <c r="D48" s="57"/>
      <c r="E48" s="16">
        <v>166800</v>
      </c>
      <c r="F48" s="17">
        <v>1941.16</v>
      </c>
      <c r="G48" s="18">
        <v>0.19</v>
      </c>
      <c r="H48" s="19">
        <f t="shared" si="3"/>
        <v>52.68862857142857</v>
      </c>
      <c r="I48" s="19">
        <f t="shared" si="4"/>
        <v>158.0658857142857</v>
      </c>
      <c r="J48" s="17">
        <v>1757.61</v>
      </c>
      <c r="K48" s="17">
        <f t="shared" si="5"/>
        <v>277818.1813902857</v>
      </c>
      <c r="L48" s="13"/>
      <c r="M48" s="13"/>
      <c r="N48" s="13"/>
      <c r="O48" s="13"/>
    </row>
    <row r="49" spans="1:15" ht="9.75">
      <c r="A49" s="14" t="s">
        <v>41</v>
      </c>
      <c r="B49" s="15" t="s">
        <v>42</v>
      </c>
      <c r="C49" s="57" t="s">
        <v>16</v>
      </c>
      <c r="D49" s="57"/>
      <c r="E49" s="16">
        <v>166750</v>
      </c>
      <c r="F49" s="17">
        <v>1938.16</v>
      </c>
      <c r="G49" s="18">
        <v>0.19</v>
      </c>
      <c r="H49" s="19">
        <f t="shared" si="3"/>
        <v>52.6072</v>
      </c>
      <c r="I49" s="19">
        <f t="shared" si="4"/>
        <v>157.8216</v>
      </c>
      <c r="J49" s="17">
        <v>1757.61</v>
      </c>
      <c r="K49" s="17">
        <f t="shared" si="5"/>
        <v>277388.82237599994</v>
      </c>
      <c r="L49" s="13"/>
      <c r="M49" s="13"/>
      <c r="N49" s="13"/>
      <c r="O49" s="13"/>
    </row>
    <row r="50" spans="1:15" ht="9.75">
      <c r="A50" s="14" t="s">
        <v>43</v>
      </c>
      <c r="B50" s="15" t="s">
        <v>44</v>
      </c>
      <c r="C50" s="57" t="s">
        <v>13</v>
      </c>
      <c r="D50" s="57"/>
      <c r="E50" s="16">
        <v>442909</v>
      </c>
      <c r="F50" s="17">
        <v>4185.96</v>
      </c>
      <c r="G50" s="18">
        <v>0.19</v>
      </c>
      <c r="H50" s="19">
        <f t="shared" si="3"/>
        <v>113.61891428571428</v>
      </c>
      <c r="I50" s="19">
        <f t="shared" si="4"/>
        <v>340.8567428571429</v>
      </c>
      <c r="J50" s="17">
        <v>1981.81</v>
      </c>
      <c r="K50" s="17">
        <f t="shared" si="5"/>
        <v>675513.3015617143</v>
      </c>
      <c r="L50" s="13"/>
      <c r="M50" s="13"/>
      <c r="N50" s="13"/>
      <c r="O50" s="13"/>
    </row>
    <row r="51" spans="1:15" ht="9.75">
      <c r="A51" s="14" t="s">
        <v>45</v>
      </c>
      <c r="B51" s="15" t="s">
        <v>46</v>
      </c>
      <c r="C51" s="57" t="s">
        <v>13</v>
      </c>
      <c r="D51" s="57"/>
      <c r="E51" s="16">
        <v>892070</v>
      </c>
      <c r="F51" s="17">
        <v>16921.19</v>
      </c>
      <c r="G51" s="18">
        <v>0.19</v>
      </c>
      <c r="H51" s="19">
        <f t="shared" si="3"/>
        <v>459.2894428571428</v>
      </c>
      <c r="I51" s="19">
        <f t="shared" si="4"/>
        <v>1377.8683285714283</v>
      </c>
      <c r="J51" s="17">
        <v>1981.81</v>
      </c>
      <c r="K51" s="17">
        <f t="shared" si="5"/>
        <v>2730673.2322461423</v>
      </c>
      <c r="L51" s="13"/>
      <c r="M51" s="13"/>
      <c r="N51" s="13"/>
      <c r="O51" s="13"/>
    </row>
    <row r="52" spans="1:15" ht="9.75">
      <c r="A52" s="14" t="s">
        <v>47</v>
      </c>
      <c r="B52" s="15" t="s">
        <v>48</v>
      </c>
      <c r="C52" s="57" t="s">
        <v>13</v>
      </c>
      <c r="D52" s="57"/>
      <c r="E52" s="16">
        <v>347644</v>
      </c>
      <c r="F52" s="17">
        <v>4987.82</v>
      </c>
      <c r="G52" s="18">
        <v>0.19</v>
      </c>
      <c r="H52" s="19">
        <f t="shared" si="3"/>
        <v>135.38368571428572</v>
      </c>
      <c r="I52" s="19">
        <f t="shared" si="4"/>
        <v>406.15105714285716</v>
      </c>
      <c r="J52" s="17">
        <v>1981.81</v>
      </c>
      <c r="K52" s="17">
        <f t="shared" si="5"/>
        <v>804914.2265562858</v>
      </c>
      <c r="L52" s="13"/>
      <c r="M52" s="13"/>
      <c r="N52" s="13"/>
      <c r="O52" s="13"/>
    </row>
    <row r="53" spans="1:15" ht="9.75">
      <c r="A53" s="14" t="s">
        <v>49</v>
      </c>
      <c r="B53" s="15" t="s">
        <v>50</v>
      </c>
      <c r="C53" s="57" t="s">
        <v>16</v>
      </c>
      <c r="D53" s="57"/>
      <c r="E53" s="16">
        <v>465250</v>
      </c>
      <c r="F53" s="17">
        <v>4714.53</v>
      </c>
      <c r="G53" s="18">
        <v>0.19</v>
      </c>
      <c r="H53" s="19">
        <f t="shared" si="3"/>
        <v>127.96581428571427</v>
      </c>
      <c r="I53" s="19">
        <f t="shared" si="4"/>
        <v>383.89744285714283</v>
      </c>
      <c r="J53" s="17">
        <v>1757.61</v>
      </c>
      <c r="K53" s="17">
        <f t="shared" si="5"/>
        <v>674741.9845401428</v>
      </c>
      <c r="L53" s="13"/>
      <c r="M53" s="13"/>
      <c r="N53" s="13"/>
      <c r="O53" s="13"/>
    </row>
    <row r="54" spans="1:15" ht="9.75">
      <c r="A54" s="14" t="s">
        <v>51</v>
      </c>
      <c r="B54" s="15" t="s">
        <v>52</v>
      </c>
      <c r="C54" s="57" t="s">
        <v>16</v>
      </c>
      <c r="D54" s="57"/>
      <c r="E54" s="16">
        <v>338000</v>
      </c>
      <c r="F54" s="17">
        <v>2353.97</v>
      </c>
      <c r="G54" s="18">
        <v>0.19</v>
      </c>
      <c r="H54" s="19">
        <f t="shared" si="3"/>
        <v>63.893471428571424</v>
      </c>
      <c r="I54" s="19">
        <f t="shared" si="4"/>
        <v>191.68041428571428</v>
      </c>
      <c r="J54" s="17">
        <v>1757.61</v>
      </c>
      <c r="K54" s="17">
        <f t="shared" si="5"/>
        <v>336899.41295271425</v>
      </c>
      <c r="L54" s="13"/>
      <c r="M54" s="13"/>
      <c r="N54" s="13"/>
      <c r="O54" s="13"/>
    </row>
    <row r="55" spans="1:15" ht="9.75">
      <c r="A55" s="14" t="s">
        <v>53</v>
      </c>
      <c r="B55" s="15" t="s">
        <v>54</v>
      </c>
      <c r="C55" s="57" t="s">
        <v>16</v>
      </c>
      <c r="D55" s="57"/>
      <c r="E55" s="16">
        <v>313710</v>
      </c>
      <c r="F55" s="17">
        <v>5701.23</v>
      </c>
      <c r="G55" s="18">
        <v>0.19</v>
      </c>
      <c r="H55" s="19">
        <f t="shared" si="3"/>
        <v>154.74767142857144</v>
      </c>
      <c r="I55" s="19">
        <f t="shared" si="4"/>
        <v>464.2430142857143</v>
      </c>
      <c r="J55" s="17">
        <v>1757.61</v>
      </c>
      <c r="K55" s="17">
        <f t="shared" si="5"/>
        <v>815958.1643387143</v>
      </c>
      <c r="L55" s="13"/>
      <c r="M55" s="13"/>
      <c r="N55" s="13"/>
      <c r="O55" s="13"/>
    </row>
    <row r="56" spans="1:15" ht="9.75">
      <c r="A56" s="14" t="s">
        <v>55</v>
      </c>
      <c r="B56" s="15" t="s">
        <v>56</v>
      </c>
      <c r="C56" s="57" t="s">
        <v>16</v>
      </c>
      <c r="D56" s="57"/>
      <c r="E56" s="16">
        <v>237000</v>
      </c>
      <c r="F56" s="17">
        <v>3393.05</v>
      </c>
      <c r="G56" s="18">
        <v>0.19</v>
      </c>
      <c r="H56" s="19">
        <f t="shared" si="3"/>
        <v>92.09707142857144</v>
      </c>
      <c r="I56" s="19">
        <f t="shared" si="4"/>
        <v>276.2912142857143</v>
      </c>
      <c r="J56" s="17">
        <v>1757.61</v>
      </c>
      <c r="K56" s="17">
        <f t="shared" si="5"/>
        <v>485612.20114071434</v>
      </c>
      <c r="L56" s="13"/>
      <c r="M56" s="13"/>
      <c r="N56" s="13"/>
      <c r="O56" s="13"/>
    </row>
    <row r="57" spans="1:15" ht="9.75">
      <c r="A57" s="14" t="s">
        <v>57</v>
      </c>
      <c r="B57" s="15" t="s">
        <v>58</v>
      </c>
      <c r="C57" s="57" t="s">
        <v>16</v>
      </c>
      <c r="D57" s="57"/>
      <c r="E57" s="16">
        <v>226600</v>
      </c>
      <c r="F57" s="17">
        <v>3542.96</v>
      </c>
      <c r="G57" s="18">
        <v>0.19</v>
      </c>
      <c r="H57" s="19">
        <f t="shared" si="3"/>
        <v>96.16605714285716</v>
      </c>
      <c r="I57" s="19">
        <f t="shared" si="4"/>
        <v>288.4981714285715</v>
      </c>
      <c r="J57" s="17">
        <v>1757.61</v>
      </c>
      <c r="K57" s="17">
        <f t="shared" si="5"/>
        <v>507067.2710845715</v>
      </c>
      <c r="L57" s="13"/>
      <c r="M57" s="13"/>
      <c r="N57" s="13"/>
      <c r="O57" s="13"/>
    </row>
    <row r="58" spans="1:15" ht="9.75">
      <c r="A58" s="14" t="s">
        <v>59</v>
      </c>
      <c r="B58" s="15" t="s">
        <v>60</v>
      </c>
      <c r="C58" s="57" t="s">
        <v>16</v>
      </c>
      <c r="D58" s="57"/>
      <c r="E58" s="16">
        <v>826618</v>
      </c>
      <c r="F58" s="17">
        <v>10312.62</v>
      </c>
      <c r="G58" s="18">
        <v>0.19</v>
      </c>
      <c r="H58" s="19">
        <f t="shared" si="3"/>
        <v>279.9139714285715</v>
      </c>
      <c r="I58" s="19">
        <f t="shared" si="4"/>
        <v>839.7419142857144</v>
      </c>
      <c r="J58" s="17">
        <v>1757.61</v>
      </c>
      <c r="K58" s="17">
        <f t="shared" si="5"/>
        <v>1475938.7859677144</v>
      </c>
      <c r="L58" s="13"/>
      <c r="M58" s="13"/>
      <c r="N58" s="13"/>
      <c r="O58" s="13"/>
    </row>
    <row r="59" spans="1:15" ht="9.75">
      <c r="A59" s="14" t="s">
        <v>61</v>
      </c>
      <c r="B59" s="15" t="s">
        <v>62</v>
      </c>
      <c r="C59" s="57" t="s">
        <v>13</v>
      </c>
      <c r="D59" s="57"/>
      <c r="E59" s="16">
        <v>497915</v>
      </c>
      <c r="F59" s="17">
        <v>7010.36</v>
      </c>
      <c r="G59" s="18">
        <v>0.19</v>
      </c>
      <c r="H59" s="19">
        <f t="shared" si="3"/>
        <v>190.28119999999998</v>
      </c>
      <c r="I59" s="19">
        <f t="shared" si="4"/>
        <v>570.8435999999999</v>
      </c>
      <c r="J59" s="17">
        <v>1981.81</v>
      </c>
      <c r="K59" s="17">
        <f t="shared" si="5"/>
        <v>1131303.5549159998</v>
      </c>
      <c r="L59" s="13"/>
      <c r="M59" s="13"/>
      <c r="N59" s="13"/>
      <c r="O59" s="13"/>
    </row>
    <row r="60" spans="1:15" ht="9.75">
      <c r="A60" s="14" t="s">
        <v>63</v>
      </c>
      <c r="B60" s="15" t="s">
        <v>64</v>
      </c>
      <c r="C60" s="57" t="s">
        <v>13</v>
      </c>
      <c r="D60" s="57"/>
      <c r="E60" s="16">
        <v>838269</v>
      </c>
      <c r="F60" s="17">
        <v>11673.88</v>
      </c>
      <c r="G60" s="18">
        <v>0.19</v>
      </c>
      <c r="H60" s="19">
        <f t="shared" si="3"/>
        <v>316.8624571428571</v>
      </c>
      <c r="I60" s="19">
        <f t="shared" si="4"/>
        <v>950.5873714285714</v>
      </c>
      <c r="J60" s="17">
        <v>1981.81</v>
      </c>
      <c r="K60" s="17">
        <f t="shared" si="5"/>
        <v>1883883.558570857</v>
      </c>
      <c r="L60" s="13"/>
      <c r="M60" s="13"/>
      <c r="N60" s="13"/>
      <c r="O60" s="13"/>
    </row>
    <row r="61" spans="1:15" ht="9.75">
      <c r="A61" s="14" t="s">
        <v>65</v>
      </c>
      <c r="B61" s="15" t="s">
        <v>66</v>
      </c>
      <c r="C61" s="57" t="s">
        <v>13</v>
      </c>
      <c r="D61" s="57"/>
      <c r="E61" s="16">
        <v>233240</v>
      </c>
      <c r="F61" s="17">
        <v>2865.16</v>
      </c>
      <c r="G61" s="18">
        <v>0.19</v>
      </c>
      <c r="H61" s="19">
        <f t="shared" si="3"/>
        <v>77.76862857142858</v>
      </c>
      <c r="I61" s="19">
        <f t="shared" si="4"/>
        <v>233.30588571428575</v>
      </c>
      <c r="J61" s="17">
        <v>1981.81</v>
      </c>
      <c r="K61" s="17">
        <f t="shared" si="5"/>
        <v>462367.9373674286</v>
      </c>
      <c r="L61" s="13"/>
      <c r="M61" s="13"/>
      <c r="N61" s="13"/>
      <c r="O61" s="13"/>
    </row>
    <row r="62" spans="1:15" ht="11.25" customHeight="1">
      <c r="A62" s="20"/>
      <c r="B62" s="21" t="s">
        <v>67</v>
      </c>
      <c r="C62" s="55"/>
      <c r="D62" s="55"/>
      <c r="E62" s="22"/>
      <c r="F62" s="23">
        <v>198594.94</v>
      </c>
      <c r="G62" s="14" t="s">
        <v>68</v>
      </c>
      <c r="H62" s="14" t="s">
        <v>68</v>
      </c>
      <c r="I62" s="24">
        <f>SUM(I35:I61)</f>
        <v>16171.302257142857</v>
      </c>
      <c r="J62" s="14" t="s">
        <v>68</v>
      </c>
      <c r="K62" s="23">
        <f>SUM(K35:K61)</f>
        <v>31277505.114739716</v>
      </c>
      <c r="L62" s="13"/>
      <c r="M62" s="13"/>
      <c r="N62" s="13"/>
      <c r="O62" s="13"/>
    </row>
    <row r="63" spans="1:15" ht="10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1.25" customHeight="1">
      <c r="A64" s="26"/>
      <c r="B64" s="27"/>
      <c r="C64" s="28"/>
      <c r="D64" s="29" t="s">
        <v>71</v>
      </c>
      <c r="E64" s="22"/>
      <c r="F64" s="17">
        <v>198594.94</v>
      </c>
      <c r="G64" s="14" t="s">
        <v>68</v>
      </c>
      <c r="H64" s="14" t="s">
        <v>68</v>
      </c>
      <c r="I64" s="30">
        <f>I62+I32</f>
        <v>37733.0386</v>
      </c>
      <c r="J64" s="14" t="s">
        <v>68</v>
      </c>
      <c r="K64" s="31">
        <f>K32+K62</f>
        <v>71652113.627622</v>
      </c>
      <c r="L64" s="13"/>
      <c r="M64" s="13"/>
      <c r="N64" s="13"/>
      <c r="O64" s="13"/>
    </row>
    <row r="65" spans="1:2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32" t="s">
        <v>72</v>
      </c>
      <c r="O65" s="13"/>
      <c r="U65" s="2"/>
    </row>
    <row r="66" spans="1:21" ht="48">
      <c r="A66" s="12" t="s">
        <v>1</v>
      </c>
      <c r="B66" s="12" t="s">
        <v>2</v>
      </c>
      <c r="C66" s="56" t="s">
        <v>3</v>
      </c>
      <c r="D66" s="56"/>
      <c r="E66" s="12" t="s">
        <v>73</v>
      </c>
      <c r="F66" s="52" t="s">
        <v>74</v>
      </c>
      <c r="G66" s="53"/>
      <c r="H66" s="12" t="s">
        <v>75</v>
      </c>
      <c r="I66" s="12" t="s">
        <v>76</v>
      </c>
      <c r="J66" s="12" t="s">
        <v>77</v>
      </c>
      <c r="K66" s="12" t="s">
        <v>78</v>
      </c>
      <c r="L66" s="12" t="s">
        <v>79</v>
      </c>
      <c r="M66" s="12" t="s">
        <v>80</v>
      </c>
      <c r="N66" s="12" t="s">
        <v>81</v>
      </c>
      <c r="O66" s="12" t="s">
        <v>82</v>
      </c>
      <c r="P66" s="6"/>
      <c r="Q66" s="6"/>
      <c r="R66" s="6"/>
      <c r="S66" s="6"/>
      <c r="T66" s="6"/>
      <c r="U66" s="6"/>
    </row>
    <row r="67" spans="1:21" ht="9.75">
      <c r="A67" s="14" t="s">
        <v>11</v>
      </c>
      <c r="B67" s="15" t="s">
        <v>12</v>
      </c>
      <c r="C67" s="55" t="s">
        <v>13</v>
      </c>
      <c r="D67" s="55"/>
      <c r="E67" s="33">
        <v>500</v>
      </c>
      <c r="F67" s="50">
        <v>3.55</v>
      </c>
      <c r="G67" s="51"/>
      <c r="H67" s="34">
        <v>0.213</v>
      </c>
      <c r="I67" s="19">
        <f>E67*F67</f>
        <v>1775</v>
      </c>
      <c r="J67" s="35">
        <f>E67*H67</f>
        <v>106.5</v>
      </c>
      <c r="K67" s="19">
        <v>20.6</v>
      </c>
      <c r="L67" s="35">
        <v>1918.68</v>
      </c>
      <c r="M67" s="19">
        <f>K67*I67*6</f>
        <v>219390</v>
      </c>
      <c r="N67" s="19">
        <f>L67*J67*6</f>
        <v>1226036.52</v>
      </c>
      <c r="O67" s="19">
        <f>M67+N67</f>
        <v>1445426.52</v>
      </c>
      <c r="P67" s="7"/>
      <c r="Q67" s="8"/>
      <c r="R67" s="8"/>
      <c r="S67" s="8"/>
      <c r="T67" s="8"/>
      <c r="U67" s="7"/>
    </row>
    <row r="68" spans="1:21" ht="9.75">
      <c r="A68" s="14" t="s">
        <v>14</v>
      </c>
      <c r="B68" s="15" t="s">
        <v>20</v>
      </c>
      <c r="C68" s="55" t="s">
        <v>13</v>
      </c>
      <c r="D68" s="55"/>
      <c r="E68" s="33">
        <v>327</v>
      </c>
      <c r="F68" s="50">
        <v>3.55</v>
      </c>
      <c r="G68" s="51"/>
      <c r="H68" s="34">
        <v>0.203</v>
      </c>
      <c r="I68" s="19">
        <f aca="true" t="shared" si="6" ref="I68:I82">E68*F68</f>
        <v>1160.85</v>
      </c>
      <c r="J68" s="35">
        <f aca="true" t="shared" si="7" ref="J68:J82">E68*H68</f>
        <v>66.381</v>
      </c>
      <c r="K68" s="19">
        <v>20.6</v>
      </c>
      <c r="L68" s="35">
        <v>1918.68</v>
      </c>
      <c r="M68" s="19">
        <f aca="true" t="shared" si="8" ref="M68:M82">K68*I68*6</f>
        <v>143481.06</v>
      </c>
      <c r="N68" s="19">
        <f aca="true" t="shared" si="9" ref="N68:N82">L68*J68*6</f>
        <v>764183.38248</v>
      </c>
      <c r="O68" s="19">
        <f aca="true" t="shared" si="10" ref="O68:O82">M68+N68</f>
        <v>907664.44248</v>
      </c>
      <c r="P68" s="7"/>
      <c r="Q68" s="9"/>
      <c r="R68" s="8"/>
      <c r="S68" s="9"/>
      <c r="T68" s="8"/>
      <c r="U68" s="7"/>
    </row>
    <row r="69" spans="1:21" ht="9.75">
      <c r="A69" s="14" t="s">
        <v>17</v>
      </c>
      <c r="B69" s="15" t="s">
        <v>22</v>
      </c>
      <c r="C69" s="55" t="s">
        <v>13</v>
      </c>
      <c r="D69" s="55"/>
      <c r="E69" s="33">
        <v>302</v>
      </c>
      <c r="F69" s="50">
        <v>3.55</v>
      </c>
      <c r="G69" s="51"/>
      <c r="H69" s="34">
        <v>0.213</v>
      </c>
      <c r="I69" s="19">
        <f t="shared" si="6"/>
        <v>1072.1</v>
      </c>
      <c r="J69" s="35">
        <f t="shared" si="7"/>
        <v>64.326</v>
      </c>
      <c r="K69" s="19">
        <v>20.6</v>
      </c>
      <c r="L69" s="35">
        <v>1918.68</v>
      </c>
      <c r="M69" s="19">
        <f t="shared" si="8"/>
        <v>132511.56</v>
      </c>
      <c r="N69" s="19">
        <f t="shared" si="9"/>
        <v>740526.0580799999</v>
      </c>
      <c r="O69" s="19">
        <f t="shared" si="10"/>
        <v>873037.6180799999</v>
      </c>
      <c r="P69" s="7"/>
      <c r="Q69" s="8"/>
      <c r="R69" s="8"/>
      <c r="S69" s="8"/>
      <c r="T69" s="8"/>
      <c r="U69" s="7"/>
    </row>
    <row r="70" spans="1:21" ht="9.75">
      <c r="A70" s="14" t="s">
        <v>19</v>
      </c>
      <c r="B70" s="15" t="s">
        <v>24</v>
      </c>
      <c r="C70" s="55" t="s">
        <v>13</v>
      </c>
      <c r="D70" s="55"/>
      <c r="E70" s="33">
        <v>896</v>
      </c>
      <c r="F70" s="50">
        <v>3.55</v>
      </c>
      <c r="G70" s="51"/>
      <c r="H70" s="34">
        <v>0.213</v>
      </c>
      <c r="I70" s="19">
        <f t="shared" si="6"/>
        <v>3180.7999999999997</v>
      </c>
      <c r="J70" s="35">
        <f t="shared" si="7"/>
        <v>190.84799999999998</v>
      </c>
      <c r="K70" s="19">
        <v>20.6</v>
      </c>
      <c r="L70" s="35">
        <v>1918.68</v>
      </c>
      <c r="M70" s="19">
        <f t="shared" si="8"/>
        <v>393146.88</v>
      </c>
      <c r="N70" s="19">
        <f t="shared" si="9"/>
        <v>2197057.44384</v>
      </c>
      <c r="O70" s="19">
        <f t="shared" si="10"/>
        <v>2590204.3238399997</v>
      </c>
      <c r="P70" s="7"/>
      <c r="Q70" s="8"/>
      <c r="R70" s="8"/>
      <c r="S70" s="8"/>
      <c r="T70" s="8"/>
      <c r="U70" s="7"/>
    </row>
    <row r="71" spans="1:21" ht="9.75">
      <c r="A71" s="14" t="s">
        <v>21</v>
      </c>
      <c r="B71" s="15" t="s">
        <v>32</v>
      </c>
      <c r="C71" s="55" t="s">
        <v>13</v>
      </c>
      <c r="D71" s="55"/>
      <c r="E71" s="33">
        <v>814</v>
      </c>
      <c r="F71" s="50">
        <v>3.55</v>
      </c>
      <c r="G71" s="51"/>
      <c r="H71" s="34">
        <v>0.213</v>
      </c>
      <c r="I71" s="19">
        <f t="shared" si="6"/>
        <v>2889.7</v>
      </c>
      <c r="J71" s="35">
        <f t="shared" si="7"/>
        <v>173.382</v>
      </c>
      <c r="K71" s="19">
        <v>20.6</v>
      </c>
      <c r="L71" s="35">
        <v>1918.68</v>
      </c>
      <c r="M71" s="19">
        <f t="shared" si="8"/>
        <v>357166.92</v>
      </c>
      <c r="N71" s="19">
        <f t="shared" si="9"/>
        <v>1995987.4545600002</v>
      </c>
      <c r="O71" s="19">
        <f t="shared" si="10"/>
        <v>2353154.3745600004</v>
      </c>
      <c r="P71" s="7"/>
      <c r="Q71" s="8"/>
      <c r="R71" s="8"/>
      <c r="S71" s="8"/>
      <c r="T71" s="8"/>
      <c r="U71" s="7"/>
    </row>
    <row r="72" spans="1:21" ht="9.75">
      <c r="A72" s="14" t="s">
        <v>23</v>
      </c>
      <c r="B72" s="15" t="s">
        <v>36</v>
      </c>
      <c r="C72" s="55" t="s">
        <v>13</v>
      </c>
      <c r="D72" s="55"/>
      <c r="E72" s="33">
        <v>585</v>
      </c>
      <c r="F72" s="50">
        <v>3.55</v>
      </c>
      <c r="G72" s="51"/>
      <c r="H72" s="34">
        <v>0.213</v>
      </c>
      <c r="I72" s="19">
        <f t="shared" si="6"/>
        <v>2076.75</v>
      </c>
      <c r="J72" s="35">
        <f t="shared" si="7"/>
        <v>124.605</v>
      </c>
      <c r="K72" s="19">
        <v>20.6</v>
      </c>
      <c r="L72" s="35">
        <v>1918.68</v>
      </c>
      <c r="M72" s="19">
        <f t="shared" si="8"/>
        <v>256686.30000000002</v>
      </c>
      <c r="N72" s="19">
        <f t="shared" si="9"/>
        <v>1434462.7284</v>
      </c>
      <c r="O72" s="19">
        <f t="shared" si="10"/>
        <v>1691149.0284</v>
      </c>
      <c r="P72" s="7"/>
      <c r="Q72" s="8"/>
      <c r="R72" s="8"/>
      <c r="S72" s="8"/>
      <c r="T72" s="8"/>
      <c r="U72" s="7"/>
    </row>
    <row r="73" spans="1:21" ht="9.75">
      <c r="A73" s="14" t="s">
        <v>25</v>
      </c>
      <c r="B73" s="15" t="s">
        <v>38</v>
      </c>
      <c r="C73" s="55" t="s">
        <v>13</v>
      </c>
      <c r="D73" s="55"/>
      <c r="E73" s="33">
        <v>365</v>
      </c>
      <c r="F73" s="50">
        <v>3.55</v>
      </c>
      <c r="G73" s="51"/>
      <c r="H73" s="34">
        <v>0.213</v>
      </c>
      <c r="I73" s="19">
        <f t="shared" si="6"/>
        <v>1295.75</v>
      </c>
      <c r="J73" s="35">
        <f t="shared" si="7"/>
        <v>77.745</v>
      </c>
      <c r="K73" s="19">
        <v>20.6</v>
      </c>
      <c r="L73" s="35">
        <v>1918.68</v>
      </c>
      <c r="M73" s="19">
        <f t="shared" si="8"/>
        <v>160154.7</v>
      </c>
      <c r="N73" s="19">
        <f t="shared" si="9"/>
        <v>895006.6596000001</v>
      </c>
      <c r="O73" s="19">
        <f t="shared" si="10"/>
        <v>1055161.3596</v>
      </c>
      <c r="P73" s="7"/>
      <c r="Q73" s="8"/>
      <c r="R73" s="8"/>
      <c r="S73" s="8"/>
      <c r="T73" s="8"/>
      <c r="U73" s="7"/>
    </row>
    <row r="74" spans="1:21" ht="9.75">
      <c r="A74" s="14" t="s">
        <v>27</v>
      </c>
      <c r="B74" s="15" t="s">
        <v>40</v>
      </c>
      <c r="C74" s="55" t="s">
        <v>13</v>
      </c>
      <c r="D74" s="55"/>
      <c r="E74" s="33">
        <v>82</v>
      </c>
      <c r="F74" s="50">
        <v>3.55</v>
      </c>
      <c r="G74" s="51"/>
      <c r="H74" s="34">
        <v>0.213</v>
      </c>
      <c r="I74" s="19">
        <f t="shared" si="6"/>
        <v>291.09999999999997</v>
      </c>
      <c r="J74" s="35">
        <f t="shared" si="7"/>
        <v>17.466</v>
      </c>
      <c r="K74" s="19">
        <v>20.6</v>
      </c>
      <c r="L74" s="35">
        <v>1918.68</v>
      </c>
      <c r="M74" s="19">
        <f t="shared" si="8"/>
        <v>35979.96</v>
      </c>
      <c r="N74" s="19">
        <f t="shared" si="9"/>
        <v>201069.98928000004</v>
      </c>
      <c r="O74" s="19">
        <f t="shared" si="10"/>
        <v>237049.94928000003</v>
      </c>
      <c r="P74" s="7"/>
      <c r="Q74" s="8"/>
      <c r="R74" s="8"/>
      <c r="S74" s="8"/>
      <c r="T74" s="8"/>
      <c r="U74" s="7"/>
    </row>
    <row r="75" spans="1:21" ht="9.75">
      <c r="A75" s="14" t="s">
        <v>29</v>
      </c>
      <c r="B75" s="15" t="s">
        <v>42</v>
      </c>
      <c r="C75" s="55" t="s">
        <v>13</v>
      </c>
      <c r="D75" s="55"/>
      <c r="E75" s="33">
        <v>84</v>
      </c>
      <c r="F75" s="50">
        <v>3.55</v>
      </c>
      <c r="G75" s="51"/>
      <c r="H75" s="34">
        <v>0.213</v>
      </c>
      <c r="I75" s="19">
        <f t="shared" si="6"/>
        <v>298.2</v>
      </c>
      <c r="J75" s="35">
        <f t="shared" si="7"/>
        <v>17.892</v>
      </c>
      <c r="K75" s="19">
        <v>20.6</v>
      </c>
      <c r="L75" s="35">
        <v>1918.68</v>
      </c>
      <c r="M75" s="19">
        <f t="shared" si="8"/>
        <v>36857.520000000004</v>
      </c>
      <c r="N75" s="19">
        <f t="shared" si="9"/>
        <v>205974.13536</v>
      </c>
      <c r="O75" s="19">
        <f t="shared" si="10"/>
        <v>242831.65535999998</v>
      </c>
      <c r="P75" s="7"/>
      <c r="Q75" s="8"/>
      <c r="R75" s="8"/>
      <c r="S75" s="8"/>
      <c r="T75" s="8"/>
      <c r="U75" s="7"/>
    </row>
    <row r="76" spans="1:21" ht="9.75">
      <c r="A76" s="14" t="s">
        <v>31</v>
      </c>
      <c r="B76" s="15" t="s">
        <v>44</v>
      </c>
      <c r="C76" s="55" t="s">
        <v>13</v>
      </c>
      <c r="D76" s="55"/>
      <c r="E76" s="33">
        <v>193</v>
      </c>
      <c r="F76" s="50">
        <v>3.55</v>
      </c>
      <c r="G76" s="51"/>
      <c r="H76" s="34">
        <v>0.213</v>
      </c>
      <c r="I76" s="19">
        <f t="shared" si="6"/>
        <v>685.15</v>
      </c>
      <c r="J76" s="35">
        <f t="shared" si="7"/>
        <v>41.109</v>
      </c>
      <c r="K76" s="19">
        <v>20.6</v>
      </c>
      <c r="L76" s="35">
        <v>1918.68</v>
      </c>
      <c r="M76" s="19">
        <f t="shared" si="8"/>
        <v>84684.54000000001</v>
      </c>
      <c r="N76" s="19">
        <f t="shared" si="9"/>
        <v>473250.09672000003</v>
      </c>
      <c r="O76" s="19">
        <f t="shared" si="10"/>
        <v>557934.6367200001</v>
      </c>
      <c r="P76" s="7"/>
      <c r="Q76" s="8"/>
      <c r="R76" s="8"/>
      <c r="S76" s="8"/>
      <c r="T76" s="8"/>
      <c r="U76" s="7"/>
    </row>
    <row r="77" spans="1:21" ht="9.75">
      <c r="A77" s="14" t="s">
        <v>33</v>
      </c>
      <c r="B77" s="15" t="s">
        <v>46</v>
      </c>
      <c r="C77" s="55" t="s">
        <v>13</v>
      </c>
      <c r="D77" s="55"/>
      <c r="E77" s="33">
        <v>787</v>
      </c>
      <c r="F77" s="50">
        <v>3.55</v>
      </c>
      <c r="G77" s="51"/>
      <c r="H77" s="34">
        <v>0.213</v>
      </c>
      <c r="I77" s="19">
        <f t="shared" si="6"/>
        <v>2793.85</v>
      </c>
      <c r="J77" s="35">
        <f t="shared" si="7"/>
        <v>167.631</v>
      </c>
      <c r="K77" s="19">
        <v>20.6</v>
      </c>
      <c r="L77" s="35">
        <v>1918.68</v>
      </c>
      <c r="M77" s="19">
        <f t="shared" si="8"/>
        <v>345319.86000000004</v>
      </c>
      <c r="N77" s="19">
        <f t="shared" si="9"/>
        <v>1929781.48248</v>
      </c>
      <c r="O77" s="19">
        <f t="shared" si="10"/>
        <v>2275101.34248</v>
      </c>
      <c r="P77" s="7"/>
      <c r="Q77" s="8"/>
      <c r="R77" s="8"/>
      <c r="S77" s="8"/>
      <c r="T77" s="8"/>
      <c r="U77" s="7"/>
    </row>
    <row r="78" spans="1:21" ht="9.75">
      <c r="A78" s="14" t="s">
        <v>35</v>
      </c>
      <c r="B78" s="15" t="s">
        <v>48</v>
      </c>
      <c r="C78" s="55" t="s">
        <v>13</v>
      </c>
      <c r="D78" s="55"/>
      <c r="E78" s="33">
        <v>239</v>
      </c>
      <c r="F78" s="50">
        <v>3.55</v>
      </c>
      <c r="G78" s="51"/>
      <c r="H78" s="34">
        <v>0.213</v>
      </c>
      <c r="I78" s="19">
        <f t="shared" si="6"/>
        <v>848.4499999999999</v>
      </c>
      <c r="J78" s="35">
        <f t="shared" si="7"/>
        <v>50.907</v>
      </c>
      <c r="K78" s="19">
        <v>20.6</v>
      </c>
      <c r="L78" s="35">
        <v>1918.68</v>
      </c>
      <c r="M78" s="19">
        <f t="shared" si="8"/>
        <v>104868.42</v>
      </c>
      <c r="N78" s="19">
        <f t="shared" si="9"/>
        <v>586045.45656</v>
      </c>
      <c r="O78" s="19">
        <f t="shared" si="10"/>
        <v>690913.87656</v>
      </c>
      <c r="P78" s="7"/>
      <c r="Q78" s="8"/>
      <c r="R78" s="8"/>
      <c r="S78" s="8"/>
      <c r="T78" s="8"/>
      <c r="U78" s="7"/>
    </row>
    <row r="79" spans="1:21" ht="9.75">
      <c r="A79" s="14" t="s">
        <v>37</v>
      </c>
      <c r="B79" s="15" t="s">
        <v>50</v>
      </c>
      <c r="C79" s="55" t="s">
        <v>16</v>
      </c>
      <c r="D79" s="55"/>
      <c r="E79" s="33">
        <v>204</v>
      </c>
      <c r="F79" s="50">
        <v>3.55</v>
      </c>
      <c r="G79" s="51"/>
      <c r="H79" s="34">
        <v>0.213</v>
      </c>
      <c r="I79" s="19">
        <f t="shared" si="6"/>
        <v>724.1999999999999</v>
      </c>
      <c r="J79" s="35">
        <f t="shared" si="7"/>
        <v>43.452</v>
      </c>
      <c r="K79" s="19">
        <v>20.6</v>
      </c>
      <c r="L79" s="35">
        <v>1701.56</v>
      </c>
      <c r="M79" s="19">
        <f t="shared" si="8"/>
        <v>89511.12</v>
      </c>
      <c r="N79" s="19">
        <f t="shared" si="9"/>
        <v>443617.11072</v>
      </c>
      <c r="O79" s="19">
        <f t="shared" si="10"/>
        <v>533128.23072</v>
      </c>
      <c r="P79" s="7"/>
      <c r="Q79" s="8"/>
      <c r="R79" s="8"/>
      <c r="S79" s="9"/>
      <c r="T79" s="9"/>
      <c r="U79" s="7"/>
    </row>
    <row r="80" spans="1:21" ht="9.75">
      <c r="A80" s="14" t="s">
        <v>39</v>
      </c>
      <c r="B80" s="15" t="s">
        <v>62</v>
      </c>
      <c r="C80" s="55" t="s">
        <v>13</v>
      </c>
      <c r="D80" s="55"/>
      <c r="E80" s="33">
        <v>332</v>
      </c>
      <c r="F80" s="50">
        <v>3.55</v>
      </c>
      <c r="G80" s="51"/>
      <c r="H80" s="34">
        <v>0.213</v>
      </c>
      <c r="I80" s="19">
        <f t="shared" si="6"/>
        <v>1178.6</v>
      </c>
      <c r="J80" s="35">
        <f t="shared" si="7"/>
        <v>70.716</v>
      </c>
      <c r="K80" s="19">
        <v>20.6</v>
      </c>
      <c r="L80" s="35">
        <v>1918.68</v>
      </c>
      <c r="M80" s="19">
        <f t="shared" si="8"/>
        <v>145674.96</v>
      </c>
      <c r="N80" s="19">
        <f t="shared" si="9"/>
        <v>814088.2492799999</v>
      </c>
      <c r="O80" s="19">
        <f t="shared" si="10"/>
        <v>959763.2092799998</v>
      </c>
      <c r="P80" s="7"/>
      <c r="Q80" s="8"/>
      <c r="R80" s="8"/>
      <c r="S80" s="8"/>
      <c r="T80" s="8"/>
      <c r="U80" s="7"/>
    </row>
    <row r="81" spans="1:21" ht="9.75">
      <c r="A81" s="14" t="s">
        <v>41</v>
      </c>
      <c r="B81" s="15" t="s">
        <v>64</v>
      </c>
      <c r="C81" s="55" t="s">
        <v>13</v>
      </c>
      <c r="D81" s="55"/>
      <c r="E81" s="33">
        <v>455</v>
      </c>
      <c r="F81" s="50">
        <v>3.55</v>
      </c>
      <c r="G81" s="51"/>
      <c r="H81" s="34">
        <v>0.213</v>
      </c>
      <c r="I81" s="19">
        <f t="shared" si="6"/>
        <v>1615.25</v>
      </c>
      <c r="J81" s="35">
        <f t="shared" si="7"/>
        <v>96.91499999999999</v>
      </c>
      <c r="K81" s="19">
        <v>20.6</v>
      </c>
      <c r="L81" s="35">
        <v>1918.68</v>
      </c>
      <c r="M81" s="19">
        <f t="shared" si="8"/>
        <v>199644.90000000002</v>
      </c>
      <c r="N81" s="19">
        <f t="shared" si="9"/>
        <v>1115693.2332</v>
      </c>
      <c r="O81" s="19">
        <f t="shared" si="10"/>
        <v>1315338.1332</v>
      </c>
      <c r="P81" s="7"/>
      <c r="Q81" s="8"/>
      <c r="R81" s="8"/>
      <c r="S81" s="8"/>
      <c r="T81" s="8"/>
      <c r="U81" s="7"/>
    </row>
    <row r="82" spans="1:21" ht="9.75">
      <c r="A82" s="14" t="s">
        <v>43</v>
      </c>
      <c r="B82" s="15" t="s">
        <v>66</v>
      </c>
      <c r="C82" s="55" t="s">
        <v>13</v>
      </c>
      <c r="D82" s="55"/>
      <c r="E82" s="33">
        <v>132</v>
      </c>
      <c r="F82" s="46">
        <v>3.14</v>
      </c>
      <c r="G82" s="47"/>
      <c r="H82" s="34">
        <v>0.1884</v>
      </c>
      <c r="I82" s="19">
        <f t="shared" si="6"/>
        <v>414.48</v>
      </c>
      <c r="J82" s="35">
        <f t="shared" si="7"/>
        <v>24.8688</v>
      </c>
      <c r="K82" s="19">
        <v>20.6</v>
      </c>
      <c r="L82" s="35">
        <v>1918.68</v>
      </c>
      <c r="M82" s="19">
        <f t="shared" si="8"/>
        <v>51229.728</v>
      </c>
      <c r="N82" s="19">
        <f t="shared" si="9"/>
        <v>286291.615104</v>
      </c>
      <c r="O82" s="19">
        <f t="shared" si="10"/>
        <v>337521.343104</v>
      </c>
      <c r="P82" s="7"/>
      <c r="Q82" s="8"/>
      <c r="R82" s="8"/>
      <c r="S82" s="8"/>
      <c r="T82" s="8"/>
      <c r="U82" s="7"/>
    </row>
    <row r="83" spans="1:21" ht="9.75">
      <c r="A83" s="20"/>
      <c r="B83" s="21" t="s">
        <v>67</v>
      </c>
      <c r="C83" s="28"/>
      <c r="D83" s="28"/>
      <c r="E83" s="20"/>
      <c r="F83" s="17"/>
      <c r="G83" s="14" t="s">
        <v>68</v>
      </c>
      <c r="H83" s="14" t="s">
        <v>68</v>
      </c>
      <c r="I83" s="14" t="s">
        <v>68</v>
      </c>
      <c r="J83" s="14" t="s">
        <v>68</v>
      </c>
      <c r="K83" s="16"/>
      <c r="L83" s="36"/>
      <c r="M83" s="37">
        <f>SUM(M67:M82)</f>
        <v>2756308.428</v>
      </c>
      <c r="N83" s="37">
        <f>SUM(N67:N82)</f>
        <v>15309071.615664003</v>
      </c>
      <c r="O83" s="37">
        <f>SUM(O67:O82)</f>
        <v>18065380.043664</v>
      </c>
      <c r="P83" s="10"/>
      <c r="Q83" s="7"/>
      <c r="R83" s="7"/>
      <c r="S83" s="7"/>
      <c r="T83" s="7"/>
      <c r="U83" s="7"/>
    </row>
    <row r="84" spans="1:15" ht="9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21" ht="48">
      <c r="A85" s="12" t="s">
        <v>1</v>
      </c>
      <c r="B85" s="12" t="s">
        <v>2</v>
      </c>
      <c r="C85" s="56" t="s">
        <v>3</v>
      </c>
      <c r="D85" s="56"/>
      <c r="E85" s="12" t="s">
        <v>73</v>
      </c>
      <c r="F85" s="52" t="s">
        <v>74</v>
      </c>
      <c r="G85" s="53"/>
      <c r="H85" s="12" t="s">
        <v>75</v>
      </c>
      <c r="I85" s="12" t="s">
        <v>76</v>
      </c>
      <c r="J85" s="12" t="s">
        <v>77</v>
      </c>
      <c r="K85" s="12" t="s">
        <v>78</v>
      </c>
      <c r="L85" s="12" t="s">
        <v>79</v>
      </c>
      <c r="M85" s="12" t="s">
        <v>83</v>
      </c>
      <c r="N85" s="12" t="s">
        <v>84</v>
      </c>
      <c r="O85" s="12" t="s">
        <v>85</v>
      </c>
      <c r="P85" s="6"/>
      <c r="Q85" s="6"/>
      <c r="R85" s="6"/>
      <c r="S85" s="6"/>
      <c r="T85" s="6"/>
      <c r="U85" s="6"/>
    </row>
    <row r="86" spans="1:21" ht="9.75">
      <c r="A86" s="14" t="s">
        <v>11</v>
      </c>
      <c r="B86" s="15" t="s">
        <v>12</v>
      </c>
      <c r="C86" s="55" t="s">
        <v>13</v>
      </c>
      <c r="D86" s="55"/>
      <c r="E86" s="33">
        <v>500</v>
      </c>
      <c r="F86" s="50">
        <v>3.55</v>
      </c>
      <c r="G86" s="51"/>
      <c r="H86" s="34">
        <v>0.213</v>
      </c>
      <c r="I86" s="19">
        <f>E86*F86</f>
        <v>1775</v>
      </c>
      <c r="J86" s="35">
        <f>E86*H86</f>
        <v>106.5</v>
      </c>
      <c r="K86" s="19">
        <v>21.84</v>
      </c>
      <c r="L86" s="35">
        <v>1981.81</v>
      </c>
      <c r="M86" s="19">
        <f>K86*I86*6</f>
        <v>232596</v>
      </c>
      <c r="N86" s="19">
        <f>L86*J86*6</f>
        <v>1266376.5899999999</v>
      </c>
      <c r="O86" s="19">
        <f>M86+N86</f>
        <v>1498972.5899999999</v>
      </c>
      <c r="P86" s="7"/>
      <c r="Q86" s="8"/>
      <c r="R86" s="8"/>
      <c r="S86" s="8"/>
      <c r="T86" s="8"/>
      <c r="U86" s="7"/>
    </row>
    <row r="87" spans="1:21" ht="9.75">
      <c r="A87" s="14" t="s">
        <v>14</v>
      </c>
      <c r="B87" s="15" t="s">
        <v>20</v>
      </c>
      <c r="C87" s="55" t="s">
        <v>13</v>
      </c>
      <c r="D87" s="55"/>
      <c r="E87" s="33">
        <v>327</v>
      </c>
      <c r="F87" s="50">
        <v>3.55</v>
      </c>
      <c r="G87" s="51"/>
      <c r="H87" s="34">
        <v>0.203</v>
      </c>
      <c r="I87" s="19">
        <f aca="true" t="shared" si="11" ref="I87:I101">E87*F87</f>
        <v>1160.85</v>
      </c>
      <c r="J87" s="35">
        <f aca="true" t="shared" si="12" ref="J87:J101">E87*H87</f>
        <v>66.381</v>
      </c>
      <c r="K87" s="19">
        <v>21.84</v>
      </c>
      <c r="L87" s="35">
        <v>1981.81</v>
      </c>
      <c r="M87" s="19">
        <f aca="true" t="shared" si="13" ref="M87:M101">K87*I87*6</f>
        <v>152117.78399999999</v>
      </c>
      <c r="N87" s="19">
        <f aca="true" t="shared" si="14" ref="N87:N101">L87*J87*6</f>
        <v>789327.17766</v>
      </c>
      <c r="O87" s="19">
        <f aca="true" t="shared" si="15" ref="O87:O101">M87+N87</f>
        <v>941444.96166</v>
      </c>
      <c r="P87" s="7"/>
      <c r="Q87" s="9"/>
      <c r="R87" s="8"/>
      <c r="S87" s="9"/>
      <c r="T87" s="8"/>
      <c r="U87" s="7"/>
    </row>
    <row r="88" spans="1:21" ht="9.75">
      <c r="A88" s="14" t="s">
        <v>17</v>
      </c>
      <c r="B88" s="15" t="s">
        <v>22</v>
      </c>
      <c r="C88" s="55" t="s">
        <v>13</v>
      </c>
      <c r="D88" s="55"/>
      <c r="E88" s="33">
        <v>302</v>
      </c>
      <c r="F88" s="50">
        <v>3.55</v>
      </c>
      <c r="G88" s="51"/>
      <c r="H88" s="34">
        <v>0.213</v>
      </c>
      <c r="I88" s="19">
        <f t="shared" si="11"/>
        <v>1072.1</v>
      </c>
      <c r="J88" s="35">
        <f t="shared" si="12"/>
        <v>64.326</v>
      </c>
      <c r="K88" s="19">
        <v>21.84</v>
      </c>
      <c r="L88" s="35">
        <v>1981.81</v>
      </c>
      <c r="M88" s="19">
        <f t="shared" si="13"/>
        <v>140487.984</v>
      </c>
      <c r="N88" s="19">
        <f t="shared" si="14"/>
        <v>764891.4603599999</v>
      </c>
      <c r="O88" s="19">
        <f t="shared" si="15"/>
        <v>905379.4443599998</v>
      </c>
      <c r="P88" s="7"/>
      <c r="Q88" s="8"/>
      <c r="R88" s="8"/>
      <c r="S88" s="8"/>
      <c r="T88" s="8"/>
      <c r="U88" s="7"/>
    </row>
    <row r="89" spans="1:21" ht="9.75">
      <c r="A89" s="14" t="s">
        <v>19</v>
      </c>
      <c r="B89" s="15" t="s">
        <v>24</v>
      </c>
      <c r="C89" s="55" t="s">
        <v>13</v>
      </c>
      <c r="D89" s="55"/>
      <c r="E89" s="33">
        <v>896</v>
      </c>
      <c r="F89" s="50">
        <v>3.55</v>
      </c>
      <c r="G89" s="51"/>
      <c r="H89" s="34">
        <v>0.213</v>
      </c>
      <c r="I89" s="19">
        <f t="shared" si="11"/>
        <v>3180.7999999999997</v>
      </c>
      <c r="J89" s="35">
        <f t="shared" si="12"/>
        <v>190.84799999999998</v>
      </c>
      <c r="K89" s="19">
        <v>21.84</v>
      </c>
      <c r="L89" s="35">
        <v>1981.81</v>
      </c>
      <c r="M89" s="19">
        <f t="shared" si="13"/>
        <v>416812.03199999995</v>
      </c>
      <c r="N89" s="19">
        <f t="shared" si="14"/>
        <v>2269346.8492799997</v>
      </c>
      <c r="O89" s="19">
        <f t="shared" si="15"/>
        <v>2686158.88128</v>
      </c>
      <c r="P89" s="7"/>
      <c r="Q89" s="8"/>
      <c r="R89" s="8"/>
      <c r="S89" s="8"/>
      <c r="T89" s="8"/>
      <c r="U89" s="7"/>
    </row>
    <row r="90" spans="1:21" ht="9.75">
      <c r="A90" s="14" t="s">
        <v>21</v>
      </c>
      <c r="B90" s="15" t="s">
        <v>32</v>
      </c>
      <c r="C90" s="55" t="s">
        <v>13</v>
      </c>
      <c r="D90" s="55"/>
      <c r="E90" s="33">
        <v>814</v>
      </c>
      <c r="F90" s="50">
        <v>3.55</v>
      </c>
      <c r="G90" s="51"/>
      <c r="H90" s="34">
        <v>0.213</v>
      </c>
      <c r="I90" s="19">
        <f t="shared" si="11"/>
        <v>2889.7</v>
      </c>
      <c r="J90" s="35">
        <f t="shared" si="12"/>
        <v>173.382</v>
      </c>
      <c r="K90" s="19">
        <v>21.84</v>
      </c>
      <c r="L90" s="35">
        <v>1981.81</v>
      </c>
      <c r="M90" s="19">
        <f t="shared" si="13"/>
        <v>378666.28799999994</v>
      </c>
      <c r="N90" s="19">
        <f t="shared" si="14"/>
        <v>2061661.0885199998</v>
      </c>
      <c r="O90" s="19">
        <f t="shared" si="15"/>
        <v>2440327.3765199995</v>
      </c>
      <c r="P90" s="7"/>
      <c r="Q90" s="8"/>
      <c r="R90" s="8"/>
      <c r="S90" s="8"/>
      <c r="T90" s="8"/>
      <c r="U90" s="7"/>
    </row>
    <row r="91" spans="1:21" ht="9.75">
      <c r="A91" s="14" t="s">
        <v>23</v>
      </c>
      <c r="B91" s="15" t="s">
        <v>36</v>
      </c>
      <c r="C91" s="55" t="s">
        <v>13</v>
      </c>
      <c r="D91" s="55"/>
      <c r="E91" s="33">
        <v>585</v>
      </c>
      <c r="F91" s="50">
        <v>3.55</v>
      </c>
      <c r="G91" s="51"/>
      <c r="H91" s="34">
        <v>0.213</v>
      </c>
      <c r="I91" s="19">
        <f t="shared" si="11"/>
        <v>2076.75</v>
      </c>
      <c r="J91" s="35">
        <f t="shared" si="12"/>
        <v>124.605</v>
      </c>
      <c r="K91" s="19">
        <v>21.84</v>
      </c>
      <c r="L91" s="35">
        <v>1981.81</v>
      </c>
      <c r="M91" s="19">
        <f t="shared" si="13"/>
        <v>272137.32</v>
      </c>
      <c r="N91" s="19">
        <f t="shared" si="14"/>
        <v>1481660.6103</v>
      </c>
      <c r="O91" s="19">
        <f t="shared" si="15"/>
        <v>1753797.9303000001</v>
      </c>
      <c r="P91" s="7"/>
      <c r="Q91" s="8"/>
      <c r="R91" s="8"/>
      <c r="S91" s="8"/>
      <c r="T91" s="8"/>
      <c r="U91" s="7"/>
    </row>
    <row r="92" spans="1:21" ht="9.75">
      <c r="A92" s="14" t="s">
        <v>25</v>
      </c>
      <c r="B92" s="15" t="s">
        <v>38</v>
      </c>
      <c r="C92" s="55" t="s">
        <v>13</v>
      </c>
      <c r="D92" s="55"/>
      <c r="E92" s="33">
        <v>365</v>
      </c>
      <c r="F92" s="50">
        <v>3.55</v>
      </c>
      <c r="G92" s="51"/>
      <c r="H92" s="34">
        <v>0.213</v>
      </c>
      <c r="I92" s="19">
        <f t="shared" si="11"/>
        <v>1295.75</v>
      </c>
      <c r="J92" s="35">
        <f t="shared" si="12"/>
        <v>77.745</v>
      </c>
      <c r="K92" s="19">
        <v>21.84</v>
      </c>
      <c r="L92" s="35">
        <v>1981.81</v>
      </c>
      <c r="M92" s="19">
        <f t="shared" si="13"/>
        <v>169795.08000000002</v>
      </c>
      <c r="N92" s="19">
        <f t="shared" si="14"/>
        <v>924454.9106999999</v>
      </c>
      <c r="O92" s="19">
        <f t="shared" si="15"/>
        <v>1094249.9907</v>
      </c>
      <c r="P92" s="7"/>
      <c r="Q92" s="8"/>
      <c r="R92" s="8"/>
      <c r="S92" s="8"/>
      <c r="T92" s="8"/>
      <c r="U92" s="7"/>
    </row>
    <row r="93" spans="1:21" ht="9.75">
      <c r="A93" s="14" t="s">
        <v>27</v>
      </c>
      <c r="B93" s="15" t="s">
        <v>40</v>
      </c>
      <c r="C93" s="55" t="s">
        <v>13</v>
      </c>
      <c r="D93" s="55"/>
      <c r="E93" s="33">
        <v>82</v>
      </c>
      <c r="F93" s="50">
        <v>3.55</v>
      </c>
      <c r="G93" s="51"/>
      <c r="H93" s="34">
        <v>0.213</v>
      </c>
      <c r="I93" s="19">
        <f t="shared" si="11"/>
        <v>291.09999999999997</v>
      </c>
      <c r="J93" s="35">
        <f t="shared" si="12"/>
        <v>17.466</v>
      </c>
      <c r="K93" s="19">
        <v>21.84</v>
      </c>
      <c r="L93" s="35">
        <v>1981.81</v>
      </c>
      <c r="M93" s="19">
        <f t="shared" si="13"/>
        <v>38145.74399999999</v>
      </c>
      <c r="N93" s="19">
        <f t="shared" si="14"/>
        <v>207685.76076</v>
      </c>
      <c r="O93" s="19">
        <f t="shared" si="15"/>
        <v>245831.50475999998</v>
      </c>
      <c r="P93" s="7"/>
      <c r="Q93" s="8"/>
      <c r="R93" s="8"/>
      <c r="S93" s="8"/>
      <c r="T93" s="8"/>
      <c r="U93" s="7"/>
    </row>
    <row r="94" spans="1:21" ht="9.75">
      <c r="A94" s="14" t="s">
        <v>29</v>
      </c>
      <c r="B94" s="15" t="s">
        <v>42</v>
      </c>
      <c r="C94" s="55" t="s">
        <v>13</v>
      </c>
      <c r="D94" s="55"/>
      <c r="E94" s="33">
        <v>84</v>
      </c>
      <c r="F94" s="50">
        <v>3.55</v>
      </c>
      <c r="G94" s="51"/>
      <c r="H94" s="34">
        <v>0.213</v>
      </c>
      <c r="I94" s="19">
        <f t="shared" si="11"/>
        <v>298.2</v>
      </c>
      <c r="J94" s="35">
        <f t="shared" si="12"/>
        <v>17.892</v>
      </c>
      <c r="K94" s="19">
        <v>21.84</v>
      </c>
      <c r="L94" s="35">
        <v>1981.81</v>
      </c>
      <c r="M94" s="19">
        <f t="shared" si="13"/>
        <v>39076.128</v>
      </c>
      <c r="N94" s="19">
        <f t="shared" si="14"/>
        <v>212751.26711999997</v>
      </c>
      <c r="O94" s="19">
        <f t="shared" si="15"/>
        <v>251827.39511999997</v>
      </c>
      <c r="P94" s="7"/>
      <c r="Q94" s="8"/>
      <c r="R94" s="8"/>
      <c r="S94" s="8"/>
      <c r="T94" s="8"/>
      <c r="U94" s="7"/>
    </row>
    <row r="95" spans="1:21" ht="9.75">
      <c r="A95" s="14" t="s">
        <v>31</v>
      </c>
      <c r="B95" s="15" t="s">
        <v>44</v>
      </c>
      <c r="C95" s="55" t="s">
        <v>13</v>
      </c>
      <c r="D95" s="55"/>
      <c r="E95" s="33">
        <v>193</v>
      </c>
      <c r="F95" s="50">
        <v>3.55</v>
      </c>
      <c r="G95" s="51"/>
      <c r="H95" s="34">
        <v>0.213</v>
      </c>
      <c r="I95" s="19">
        <f t="shared" si="11"/>
        <v>685.15</v>
      </c>
      <c r="J95" s="35">
        <f t="shared" si="12"/>
        <v>41.109</v>
      </c>
      <c r="K95" s="19">
        <v>21.84</v>
      </c>
      <c r="L95" s="35">
        <v>1981.81</v>
      </c>
      <c r="M95" s="19">
        <f t="shared" si="13"/>
        <v>89782.056</v>
      </c>
      <c r="N95" s="19">
        <f t="shared" si="14"/>
        <v>488821.36373999994</v>
      </c>
      <c r="O95" s="19">
        <f t="shared" si="15"/>
        <v>578603.4197399999</v>
      </c>
      <c r="P95" s="7"/>
      <c r="Q95" s="8"/>
      <c r="R95" s="8"/>
      <c r="S95" s="8"/>
      <c r="T95" s="8"/>
      <c r="U95" s="7"/>
    </row>
    <row r="96" spans="1:21" ht="9.75">
      <c r="A96" s="14" t="s">
        <v>33</v>
      </c>
      <c r="B96" s="15" t="s">
        <v>46</v>
      </c>
      <c r="C96" s="55" t="s">
        <v>13</v>
      </c>
      <c r="D96" s="55"/>
      <c r="E96" s="33">
        <v>787</v>
      </c>
      <c r="F96" s="50">
        <v>3.55</v>
      </c>
      <c r="G96" s="51"/>
      <c r="H96" s="34">
        <v>0.213</v>
      </c>
      <c r="I96" s="19">
        <f t="shared" si="11"/>
        <v>2793.85</v>
      </c>
      <c r="J96" s="35">
        <f t="shared" si="12"/>
        <v>167.631</v>
      </c>
      <c r="K96" s="19">
        <v>21.84</v>
      </c>
      <c r="L96" s="35">
        <v>1981.81</v>
      </c>
      <c r="M96" s="19">
        <f t="shared" si="13"/>
        <v>366106.104</v>
      </c>
      <c r="N96" s="19">
        <f t="shared" si="14"/>
        <v>1993276.7526599998</v>
      </c>
      <c r="O96" s="19">
        <f t="shared" si="15"/>
        <v>2359382.8566599996</v>
      </c>
      <c r="P96" s="7"/>
      <c r="Q96" s="8"/>
      <c r="R96" s="8"/>
      <c r="S96" s="8"/>
      <c r="T96" s="8"/>
      <c r="U96" s="7"/>
    </row>
    <row r="97" spans="1:21" ht="9.75">
      <c r="A97" s="14" t="s">
        <v>35</v>
      </c>
      <c r="B97" s="15" t="s">
        <v>48</v>
      </c>
      <c r="C97" s="55" t="s">
        <v>13</v>
      </c>
      <c r="D97" s="55"/>
      <c r="E97" s="33">
        <v>239</v>
      </c>
      <c r="F97" s="50">
        <v>3.55</v>
      </c>
      <c r="G97" s="51"/>
      <c r="H97" s="34">
        <v>0.213</v>
      </c>
      <c r="I97" s="19">
        <f t="shared" si="11"/>
        <v>848.4499999999999</v>
      </c>
      <c r="J97" s="35">
        <f t="shared" si="12"/>
        <v>50.907</v>
      </c>
      <c r="K97" s="19">
        <v>21.84</v>
      </c>
      <c r="L97" s="35">
        <v>1981.81</v>
      </c>
      <c r="M97" s="19">
        <f t="shared" si="13"/>
        <v>111180.88799999998</v>
      </c>
      <c r="N97" s="19">
        <f t="shared" si="14"/>
        <v>605328.0100199999</v>
      </c>
      <c r="O97" s="19">
        <f t="shared" si="15"/>
        <v>716508.89802</v>
      </c>
      <c r="P97" s="7"/>
      <c r="Q97" s="8"/>
      <c r="R97" s="8"/>
      <c r="S97" s="8"/>
      <c r="T97" s="8"/>
      <c r="U97" s="7"/>
    </row>
    <row r="98" spans="1:21" ht="9.75">
      <c r="A98" s="14" t="s">
        <v>37</v>
      </c>
      <c r="B98" s="15" t="s">
        <v>50</v>
      </c>
      <c r="C98" s="55" t="s">
        <v>16</v>
      </c>
      <c r="D98" s="55"/>
      <c r="E98" s="33">
        <v>204</v>
      </c>
      <c r="F98" s="50">
        <v>3.55</v>
      </c>
      <c r="G98" s="51"/>
      <c r="H98" s="34">
        <v>0.213</v>
      </c>
      <c r="I98" s="19">
        <f t="shared" si="11"/>
        <v>724.1999999999999</v>
      </c>
      <c r="J98" s="35">
        <f t="shared" si="12"/>
        <v>43.452</v>
      </c>
      <c r="K98" s="19">
        <v>21.84</v>
      </c>
      <c r="L98" s="35">
        <v>1757.61</v>
      </c>
      <c r="M98" s="19">
        <f t="shared" si="13"/>
        <v>94899.16799999999</v>
      </c>
      <c r="N98" s="19">
        <f t="shared" si="14"/>
        <v>458230.0183199999</v>
      </c>
      <c r="O98" s="19">
        <f t="shared" si="15"/>
        <v>553129.1863199999</v>
      </c>
      <c r="P98" s="7"/>
      <c r="Q98" s="8"/>
      <c r="R98" s="8"/>
      <c r="S98" s="9"/>
      <c r="T98" s="9"/>
      <c r="U98" s="7"/>
    </row>
    <row r="99" spans="1:21" ht="9.75">
      <c r="A99" s="14" t="s">
        <v>39</v>
      </c>
      <c r="B99" s="15" t="s">
        <v>62</v>
      </c>
      <c r="C99" s="55" t="s">
        <v>13</v>
      </c>
      <c r="D99" s="55"/>
      <c r="E99" s="33">
        <v>332</v>
      </c>
      <c r="F99" s="50">
        <v>3.55</v>
      </c>
      <c r="G99" s="51"/>
      <c r="H99" s="34">
        <v>0.213</v>
      </c>
      <c r="I99" s="19">
        <f t="shared" si="11"/>
        <v>1178.6</v>
      </c>
      <c r="J99" s="35">
        <f t="shared" si="12"/>
        <v>70.716</v>
      </c>
      <c r="K99" s="19">
        <v>21.84</v>
      </c>
      <c r="L99" s="35">
        <v>1981.81</v>
      </c>
      <c r="M99" s="19">
        <f t="shared" si="13"/>
        <v>154443.74399999998</v>
      </c>
      <c r="N99" s="19">
        <f t="shared" si="14"/>
        <v>840874.0557599999</v>
      </c>
      <c r="O99" s="19">
        <f t="shared" si="15"/>
        <v>995317.7997599998</v>
      </c>
      <c r="P99" s="7"/>
      <c r="Q99" s="8"/>
      <c r="R99" s="8"/>
      <c r="S99" s="8"/>
      <c r="T99" s="8"/>
      <c r="U99" s="7"/>
    </row>
    <row r="100" spans="1:21" ht="9.75">
      <c r="A100" s="14" t="s">
        <v>41</v>
      </c>
      <c r="B100" s="15" t="s">
        <v>64</v>
      </c>
      <c r="C100" s="55" t="s">
        <v>13</v>
      </c>
      <c r="D100" s="55"/>
      <c r="E100" s="33">
        <v>455</v>
      </c>
      <c r="F100" s="50">
        <v>3.55</v>
      </c>
      <c r="G100" s="51"/>
      <c r="H100" s="34">
        <v>0.213</v>
      </c>
      <c r="I100" s="19">
        <f t="shared" si="11"/>
        <v>1615.25</v>
      </c>
      <c r="J100" s="35">
        <f t="shared" si="12"/>
        <v>96.91499999999999</v>
      </c>
      <c r="K100" s="19">
        <v>21.84</v>
      </c>
      <c r="L100" s="35">
        <v>1981.81</v>
      </c>
      <c r="M100" s="19">
        <f t="shared" si="13"/>
        <v>211662.36</v>
      </c>
      <c r="N100" s="19">
        <f t="shared" si="14"/>
        <v>1152402.6968999999</v>
      </c>
      <c r="O100" s="19">
        <f t="shared" si="15"/>
        <v>1364065.0568999997</v>
      </c>
      <c r="P100" s="7"/>
      <c r="Q100" s="8"/>
      <c r="R100" s="8"/>
      <c r="S100" s="8"/>
      <c r="T100" s="8"/>
      <c r="U100" s="7"/>
    </row>
    <row r="101" spans="1:21" ht="9.75">
      <c r="A101" s="14" t="s">
        <v>43</v>
      </c>
      <c r="B101" s="15" t="s">
        <v>66</v>
      </c>
      <c r="C101" s="55" t="s">
        <v>13</v>
      </c>
      <c r="D101" s="55"/>
      <c r="E101" s="33">
        <v>132</v>
      </c>
      <c r="F101" s="46">
        <v>3.14</v>
      </c>
      <c r="G101" s="47"/>
      <c r="H101" s="34">
        <v>0.1884</v>
      </c>
      <c r="I101" s="19">
        <f t="shared" si="11"/>
        <v>414.48</v>
      </c>
      <c r="J101" s="35">
        <f t="shared" si="12"/>
        <v>24.8688</v>
      </c>
      <c r="K101" s="19">
        <v>21.84</v>
      </c>
      <c r="L101" s="35">
        <v>1981.81</v>
      </c>
      <c r="M101" s="19">
        <f t="shared" si="13"/>
        <v>54313.459200000005</v>
      </c>
      <c r="N101" s="19">
        <f t="shared" si="14"/>
        <v>295711.419168</v>
      </c>
      <c r="O101" s="19">
        <f t="shared" si="15"/>
        <v>350024.878368</v>
      </c>
      <c r="P101" s="7"/>
      <c r="Q101" s="8"/>
      <c r="R101" s="8"/>
      <c r="S101" s="8"/>
      <c r="T101" s="8"/>
      <c r="U101" s="7"/>
    </row>
    <row r="102" spans="1:21" ht="9.75">
      <c r="A102" s="20"/>
      <c r="B102" s="21" t="s">
        <v>67</v>
      </c>
      <c r="C102" s="28"/>
      <c r="D102" s="28"/>
      <c r="E102" s="20"/>
      <c r="F102" s="17"/>
      <c r="G102" s="14" t="s">
        <v>68</v>
      </c>
      <c r="H102" s="14" t="s">
        <v>68</v>
      </c>
      <c r="I102" s="14" t="s">
        <v>68</v>
      </c>
      <c r="J102" s="14" t="s">
        <v>68</v>
      </c>
      <c r="K102" s="16"/>
      <c r="L102" s="36"/>
      <c r="M102" s="37">
        <f>SUM(M86:M101)</f>
        <v>2922222.1391999996</v>
      </c>
      <c r="N102" s="37">
        <f>SUM(N86:N101)</f>
        <v>15812800.031267997</v>
      </c>
      <c r="O102" s="37">
        <f>SUM(O86:O101)</f>
        <v>18735022.170468</v>
      </c>
      <c r="P102" s="10"/>
      <c r="Q102" s="7"/>
      <c r="R102" s="7"/>
      <c r="S102" s="7"/>
      <c r="T102" s="7"/>
      <c r="U102" s="7"/>
    </row>
    <row r="103" spans="1:21" ht="9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11"/>
      <c r="Q103" s="11"/>
      <c r="R103" s="11"/>
      <c r="S103" s="11"/>
      <c r="T103" s="11"/>
      <c r="U103" s="11"/>
    </row>
    <row r="104" spans="1:21" ht="9.75">
      <c r="A104" s="38"/>
      <c r="B104" s="39"/>
      <c r="C104" s="38"/>
      <c r="D104" s="40"/>
      <c r="E104" s="38"/>
      <c r="F104" s="41"/>
      <c r="G104" s="42"/>
      <c r="H104" s="42"/>
      <c r="I104" s="42"/>
      <c r="J104" s="42"/>
      <c r="K104" s="43"/>
      <c r="L104" s="48" t="s">
        <v>88</v>
      </c>
      <c r="M104" s="48"/>
      <c r="N104" s="48"/>
      <c r="O104" s="44">
        <f>O102+O83+K64</f>
        <v>108452515.84175399</v>
      </c>
      <c r="P104" s="10"/>
      <c r="Q104" s="7"/>
      <c r="R104" s="7"/>
      <c r="S104" s="7"/>
      <c r="T104" s="7"/>
      <c r="U104" s="7"/>
    </row>
    <row r="105" spans="1:15" ht="11.25" customHeight="1">
      <c r="A105" s="38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21" ht="9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R106" s="3"/>
      <c r="U106" s="4"/>
    </row>
    <row r="107" spans="1:15" ht="9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21" ht="12.75">
      <c r="A108" s="45" t="s">
        <v>86</v>
      </c>
      <c r="B108" s="45"/>
      <c r="C108" s="45"/>
      <c r="D108" s="45"/>
      <c r="E108" s="45"/>
      <c r="F108" s="45"/>
      <c r="G108" s="45"/>
      <c r="H108" s="49" t="s">
        <v>91</v>
      </c>
      <c r="I108" s="49"/>
      <c r="J108" s="45"/>
      <c r="K108" s="13"/>
      <c r="L108" s="13"/>
      <c r="M108" s="13"/>
      <c r="N108" s="13"/>
      <c r="O108" s="13"/>
      <c r="P108" s="5"/>
      <c r="Q108" s="5"/>
      <c r="R108" s="5"/>
      <c r="U108" s="5"/>
    </row>
    <row r="109" spans="1:21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13"/>
      <c r="L109" s="13"/>
      <c r="M109" s="13"/>
      <c r="N109" s="13"/>
      <c r="O109" s="13"/>
      <c r="P109" s="5"/>
      <c r="Q109" s="5"/>
      <c r="R109" s="5"/>
      <c r="U109" s="5"/>
    </row>
    <row r="110" spans="1:21" ht="12.75">
      <c r="A110" s="45" t="s">
        <v>89</v>
      </c>
      <c r="B110" s="45"/>
      <c r="C110" s="45"/>
      <c r="D110" s="45"/>
      <c r="E110" s="45"/>
      <c r="F110" s="45"/>
      <c r="G110" s="45"/>
      <c r="H110" s="49" t="s">
        <v>92</v>
      </c>
      <c r="I110" s="49"/>
      <c r="J110" s="49"/>
      <c r="K110" s="13"/>
      <c r="L110" s="13"/>
      <c r="M110" s="13"/>
      <c r="N110" s="13"/>
      <c r="O110" s="13"/>
      <c r="P110" s="5"/>
      <c r="Q110" s="5"/>
      <c r="R110" s="5"/>
      <c r="U110" s="5"/>
    </row>
    <row r="111" spans="1:15" ht="9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ht="9.75">
      <c r="A112" s="13" t="s">
        <v>90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9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9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9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9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9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</sheetData>
  <mergeCells count="130"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5:D85"/>
    <mergeCell ref="C86:D86"/>
    <mergeCell ref="C87:D87"/>
    <mergeCell ref="C88:D88"/>
    <mergeCell ref="C89:D89"/>
    <mergeCell ref="C101:D101"/>
    <mergeCell ref="C94:D94"/>
    <mergeCell ref="C95:D95"/>
    <mergeCell ref="C96:D96"/>
    <mergeCell ref="C97:D97"/>
    <mergeCell ref="F96:G96"/>
    <mergeCell ref="C98:D98"/>
    <mergeCell ref="C99:D99"/>
    <mergeCell ref="C100:D100"/>
    <mergeCell ref="F93:G93"/>
    <mergeCell ref="F94:G94"/>
    <mergeCell ref="F95:G95"/>
    <mergeCell ref="A1:K1"/>
    <mergeCell ref="F66:G66"/>
    <mergeCell ref="F67:G67"/>
    <mergeCell ref="C90:D90"/>
    <mergeCell ref="C91:D91"/>
    <mergeCell ref="C92:D92"/>
    <mergeCell ref="C93:D93"/>
    <mergeCell ref="F90:G90"/>
    <mergeCell ref="F91:G91"/>
    <mergeCell ref="F92:G92"/>
    <mergeCell ref="F69:G69"/>
    <mergeCell ref="F87:G87"/>
    <mergeCell ref="F88:G88"/>
    <mergeCell ref="F89:G89"/>
    <mergeCell ref="F73:G73"/>
    <mergeCell ref="F74:G74"/>
    <mergeCell ref="F75:G75"/>
    <mergeCell ref="F76:G76"/>
    <mergeCell ref="F78:G78"/>
    <mergeCell ref="F77:G77"/>
    <mergeCell ref="F68:G68"/>
    <mergeCell ref="F70:G70"/>
    <mergeCell ref="F71:G71"/>
    <mergeCell ref="F72:G72"/>
    <mergeCell ref="F79:G79"/>
    <mergeCell ref="F80:G80"/>
    <mergeCell ref="F85:G85"/>
    <mergeCell ref="F86:G86"/>
    <mergeCell ref="F81:G81"/>
    <mergeCell ref="F82:G82"/>
    <mergeCell ref="F97:G97"/>
    <mergeCell ref="F98:G98"/>
    <mergeCell ref="F99:G99"/>
    <mergeCell ref="F100:G100"/>
    <mergeCell ref="F101:G101"/>
    <mergeCell ref="L104:N104"/>
    <mergeCell ref="H108:I108"/>
    <mergeCell ref="H110:J110"/>
  </mergeCells>
  <printOptions/>
  <pageMargins left="0.18" right="0.25" top="0.44" bottom="0.41" header="0.23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2016-01-04T09:19:54Z</cp:lastPrinted>
  <dcterms:modified xsi:type="dcterms:W3CDTF">2016-01-04T09:35:29Z</dcterms:modified>
  <cp:category/>
  <cp:version/>
  <cp:contentType/>
  <cp:contentStatus/>
</cp:coreProperties>
</file>